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4 год\ИНОСТРАННЫЕ ГРАЖДАНИ 1-й квартал\ФЕВРАЛЬ\КОПЛЕКСНАЯ ДИАГНОСТИКА\"/>
    </mc:Choice>
  </mc:AlternateContent>
  <bookViews>
    <workbookView xWindow="120" yWindow="15" windowWidth="19320" windowHeight="8640"/>
  </bookViews>
  <sheets>
    <sheet name="Хирургическое отделение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calcPr calcId="162913"/>
</workbook>
</file>

<file path=xl/calcChain.xml><?xml version="1.0" encoding="utf-8"?>
<calcChain xmlns="http://schemas.openxmlformats.org/spreadsheetml/2006/main">
  <c r="D40" i="1" l="1"/>
  <c r="D36" i="1"/>
  <c r="D35" i="1"/>
  <c r="D34" i="1"/>
  <c r="D30" i="1"/>
  <c r="D19" i="1"/>
  <c r="D18" i="1"/>
  <c r="D17" i="1"/>
  <c r="D16" i="1"/>
  <c r="D15" i="1"/>
  <c r="D26" i="1" l="1"/>
  <c r="D25" i="1"/>
  <c r="D24" i="1"/>
  <c r="D23" i="1" l="1"/>
  <c r="D28" i="1" l="1"/>
  <c r="D27" i="1"/>
  <c r="D31" i="1" l="1"/>
  <c r="D39" i="1" l="1"/>
  <c r="D41" i="1" s="1"/>
  <c r="D20" i="1"/>
  <c r="D37" i="1" l="1"/>
  <c r="D29" i="1"/>
  <c r="C40" i="1" l="1"/>
  <c r="C29" i="1" l="1"/>
  <c r="C39" i="1" l="1"/>
  <c r="C31" i="1"/>
  <c r="C30" i="1"/>
  <c r="C35" i="1"/>
  <c r="C34" i="1"/>
  <c r="C25" i="1"/>
  <c r="C24" i="1"/>
  <c r="C22" i="1" l="1"/>
  <c r="D21" i="1" l="1"/>
  <c r="D22" i="1"/>
  <c r="C21" i="1"/>
  <c r="C20" i="1" l="1"/>
  <c r="C19" i="1"/>
  <c r="C26" i="1" l="1"/>
  <c r="C41" i="1" l="1"/>
  <c r="C23" i="1" l="1"/>
  <c r="C18" i="1"/>
  <c r="C16" i="1" l="1"/>
  <c r="C17" i="1"/>
  <c r="D32" i="1" l="1"/>
  <c r="D45" i="1" l="1"/>
  <c r="D44" i="1"/>
  <c r="C15" i="1"/>
</calcChain>
</file>

<file path=xl/sharedStrings.xml><?xml version="1.0" encoding="utf-8"?>
<sst xmlns="http://schemas.openxmlformats.org/spreadsheetml/2006/main" count="51" uniqueCount="48">
  <si>
    <t>УТВЕРЖДАЮ</t>
  </si>
  <si>
    <t>"Полоцкая центральная</t>
  </si>
  <si>
    <t>городская больница"</t>
  </si>
  <si>
    <t>ПРЕЙСКУРАНТ</t>
  </si>
  <si>
    <t>№  n/n</t>
  </si>
  <si>
    <t>Наименование исследований и специалистов врачей</t>
  </si>
  <si>
    <t>Общее назначение</t>
  </si>
  <si>
    <t>Общий анализ крови</t>
  </si>
  <si>
    <t>Общий анализ мочи</t>
  </si>
  <si>
    <t>Биохимический анализ</t>
  </si>
  <si>
    <t>Анализ крови коагулограмма</t>
  </si>
  <si>
    <t>Анализ крови на группу и RW-фактор</t>
  </si>
  <si>
    <t>Анализ крови на ВИЧ</t>
  </si>
  <si>
    <t>Анализ крови на вирус гепатита С ИФА-анти НСV</t>
  </si>
  <si>
    <t>Анализ крови на вирус гепатита В HBsAg</t>
  </si>
  <si>
    <t>ЭКГ</t>
  </si>
  <si>
    <t>УЗИ органы брюшной полости и почки (печень и желчный пузырь без определения функции, поджелудочная железа, селезенка, почки и надпочечники, кишечник без заполнения жидкостью)</t>
  </si>
  <si>
    <t>ФГДС (цитология, гистологи, тест)</t>
  </si>
  <si>
    <t>Консультация терапевта</t>
  </si>
  <si>
    <t>Консультация хирурга</t>
  </si>
  <si>
    <t>Консультация уролога</t>
  </si>
  <si>
    <t>Дополнительно для женщин</t>
  </si>
  <si>
    <t>УЗИ молочных желёз</t>
  </si>
  <si>
    <t>УЗИ органов малого таза</t>
  </si>
  <si>
    <t>Осмотр гинеколога</t>
  </si>
  <si>
    <t>Дополнительно для мужчин старше 40 лет</t>
  </si>
  <si>
    <t>Анализ крови на ПСА</t>
  </si>
  <si>
    <t>Начальник планово-экономического отдела</t>
  </si>
  <si>
    <t>Главный врач Государственного</t>
  </si>
  <si>
    <t>учреждения здравоохранения</t>
  </si>
  <si>
    <t>И.Л.Кандрацкая</t>
  </si>
  <si>
    <t>Ректосигмоколоноскопия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</si>
  <si>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</si>
  <si>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 экономист</t>
  </si>
  <si>
    <t>* Граждане Российской Федерации, работающие по трудовым договорам.</t>
  </si>
  <si>
    <t>___________________А.Н.Стома</t>
  </si>
  <si>
    <t>Д.С.Сазонова</t>
  </si>
  <si>
    <t>Н.В.Сазонова</t>
  </si>
  <si>
    <r>
      <t xml:space="preserve">на  первичное обследование с хирургической целью, </t>
    </r>
    <r>
      <rPr>
        <sz val="12"/>
        <rFont val="Times New Roman"/>
        <family val="1"/>
        <charset val="204"/>
      </rPr>
      <t xml:space="preserve">оказываемое </t>
    </r>
    <r>
      <rPr>
        <b/>
        <sz val="12"/>
        <rFont val="Times New Roman"/>
        <family val="1"/>
        <charset val="204"/>
      </rPr>
      <t xml:space="preserve">по желанию граждан </t>
    </r>
    <r>
      <rPr>
        <sz val="12"/>
        <rFont val="Times New Roman"/>
        <family val="1"/>
        <charset val="204"/>
      </rPr>
      <t xml:space="preserve"> в Государственном учреждении здравоохранения "Полоцкая центральная городская больница"</t>
    </r>
  </si>
  <si>
    <t>ИТОГО:</t>
  </si>
  <si>
    <t>Всего женщины</t>
  </si>
  <si>
    <t>Всего мужчины</t>
  </si>
  <si>
    <t>Комфортная пала в отделении ОЧХ 2 койко дня</t>
  </si>
  <si>
    <t>Пребывание  граждан в стационаре отделения чистой хирургии 2 койко дня</t>
  </si>
  <si>
    <t>Ультразвуковая допплерография (УЗДГ) глубоких и поверхностных вен и артерий двух конечностей</t>
  </si>
  <si>
    <t xml:space="preserve"> по желанию  иностранных граждан без вида на жительство и лиц без гражданства без вида на жительство,  (стоимость услуги, руб.)</t>
  </si>
  <si>
    <t>" 28 "    февраля  2024 года</t>
  </si>
  <si>
    <t>с 01.03.2024г.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</si>
</sst>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3" fillId="0" borderId="0" xfId="0" quotePrefix="1" applyFont="1" applyFill="1" applyAlignment="1">
      <alignment horizontal="left"/>
    </xf>
    <xf numFmtId="0" fontId="3" fillId="0" borderId="0" xfId="2" applyFont="1"/>
    <xf numFmtId="164" fontId="4" fillId="0" borderId="1" xfId="1" applyNumberFormat="1" applyFont="1" applyFill="1" applyBorder="1" applyAlignment="1">
      <alignment vertical="center"/>
    </xf>
    <xf numFmtId="0" fontId="2" fillId="0" borderId="0" xfId="3" applyFont="1" applyFill="1" applyAlignment="1">
      <alignment horizontal="justify" wrapText="1"/>
    </xf>
    <xf numFmtId="0" fontId="2" fillId="0" borderId="0" xfId="3" applyFont="1" applyFill="1" applyAlignment="1">
      <alignment horizontal="justify"/>
    </xf>
    <xf numFmtId="0" fontId="5" fillId="0" borderId="0" xfId="3" applyFont="1" applyFill="1" applyAlignment="1"/>
    <xf numFmtId="0" fontId="5" fillId="0" borderId="0" xfId="3" quotePrefix="1" applyFont="1" applyFill="1" applyAlignment="1"/>
    <xf numFmtId="0" fontId="4" fillId="0" borderId="0" xfId="4" applyFont="1"/>
    <xf numFmtId="0" fontId="4" fillId="0" borderId="0" xfId="4" applyFont="1" applyFill="1" applyAlignment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/>
    <xf numFmtId="164" fontId="3" fillId="0" borderId="1" xfId="1" applyNumberFormat="1" applyFont="1" applyFill="1" applyBorder="1" applyAlignment="1">
      <alignment vertical="center"/>
    </xf>
    <xf numFmtId="0" fontId="3" fillId="0" borderId="1" xfId="0" applyFont="1" applyFill="1" applyBorder="1" applyAlignment="1"/>
    <xf numFmtId="43" fontId="5" fillId="0" borderId="0" xfId="3" applyNumberFormat="1" applyFont="1" applyFill="1" applyAlignment="1">
      <alignment horizontal="justify"/>
    </xf>
    <xf numFmtId="0" fontId="5" fillId="0" borderId="0" xfId="3" applyFont="1" applyFill="1" applyAlignment="1">
      <alignment horizontal="justify"/>
    </xf>
    <xf numFmtId="0" fontId="2" fillId="0" borderId="0" xfId="3" applyFont="1" applyFill="1" applyAlignment="1">
      <alignment horizontal="justify" wrapText="1"/>
    </xf>
    <xf numFmtId="0" fontId="2" fillId="0" borderId="0" xfId="3" applyFont="1" applyFill="1" applyAlignment="1">
      <alignment horizontal="justify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</cellXfs>
  <cellStyles count="5">
    <cellStyle name="Обычный" xfId="0" builtinId="0"/>
    <cellStyle name="Обычный_врачКалькуляция" xfId="4"/>
    <cellStyle name="Обычный_Калькуляция общая 1" xfId="2"/>
    <cellStyle name="Обычный_Расчеты" xfId="3"/>
    <cellStyle name="Финансовый" xfId="1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2-&#1081;%20&#1082;&#1074;&#1072;&#1088;&#1090;&#1072;&#1083;/&#1050;&#1054;&#1055;&#1051;&#1045;&#1050;&#1057;&#1053;&#1040;&#1071;%20&#1044;&#1048;&#1040;&#1043;&#1053;&#1054;&#1057;&#1058;&#1048;&#1050;&#1040;/&#1050;&#1086;&#1084;&#1087;&#1083;&#1077;&#1082;&#1089;%20&#1086;&#1073;&#1089;&#1083;&#1077;&#1076;&#1086;&#1074;&#1072;&#1085;&#1080;&#1103;%20&#1075;&#1080;&#1085;&#1077;&#1082;&#1086;&#1083;&#1086;&#1075;&#1080;&#1095;&#1077;&#1089;&#1082;&#1086;&#1077;%20&#1086;&#1090;&#1076;&#1077;&#1083;&#1077;&#1085;&#1080;&#107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0;&#1054;&#1053;&#1057;&#1059;&#1051;&#1068;&#1058;&#1040;&#1062;&#1048;&#1048;%20&#1042;&#1056;&#1040;&#1063;&#1045;&#1049;/&#1050;&#1086;&#1085;&#1089;&#1091;&#1083;&#1100;&#1090;&#1072;&#1094;&#1080;&#1103;%20&#1074;&#1088;&#1072;&#1095;&#1077;&#1081;/&#1050;&#1086;&#1085;&#1089;&#1091;&#1083;&#1100;&#1090;&#1072;&#1094;&#1080;&#1103;%20&#1091;&#1088;&#1086;&#1083;&#1086;&#1075;&#1072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0;&#1054;&#1052;&#1060;&#1054;&#1056;&#1058;&#1053;&#1067;&#1045;%20&#1055;&#1040;&#1051;&#1040;&#1058;&#1067;/&#1050;&#1057;&#1058;&#1067;/&#1061;&#1080;&#1088;&#1091;&#1088;&#1075;&#1080;&#1095;&#1077;&#1089;&#1082;&#1080;&#1081;%20&#1082;&#1086;&#1088;&#1087;&#1091;&#10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69;&#1053;&#1044;&#1054;&#1057;&#1050;&#1054;&#1055;&#1048;&#1071;%20&#1074;&#1089;&#1077;&#1093;%20&#1074;&#1080;&#1076;&#1086;&#1074;/&#1069;&#1085;&#1076;&#1086;&#1089;&#1082;&#1086;&#1087;&#1080;&#1095;&#1077;&#1089;&#1082;&#1072;&#1103;%20&#1076;&#1080;&#1072;&#1075;&#1085;&#1086;&#1089;&#1090;&#1080;&#1082;&#1072;/&#1060;&#1043;&#1044;&#1057;%20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0;&#1054;&#1053;&#1057;&#1059;&#1051;&#1068;&#1058;&#1040;&#1062;&#1048;&#1071;%20&#1042;&#1056;&#1040;&#1063;&#1045;&#1049;%20&#1057;&#1055;&#1045;&#1062;&#1048;&#1040;&#1051;&#1048;&#1057;&#1058;&#1054;&#1042;/&#1050;&#1086;&#1085;&#1089;&#1091;&#1083;&#1100;&#1090;&#1072;&#1094;&#1080;&#1080;%20&#1074;&#1088;&#1072;&#1095;&#1077;&#1081;%20&#1080;&#1085;.&#1075;&#1088;.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60;&#1059;&#1053;&#1050;&#1062;&#1048;&#1054;&#1053;&#1040;&#1051;&#1068;&#1053;&#1040;&#1071;%20&#1044;&#1048;&#1040;&#1043;&#1053;&#1054;&#1057;&#1058;&#1048;&#1050;&#1040;/&#1060;&#1091;&#1085;&#1082;&#1094;&#1080;&#1086;&#1085;&#1072;&#1083;&#1100;&#1085;&#1072;&#1103;%20&#1076;&#1080;&#1072;&#1075;&#1085;&#1086;&#1089;&#1090;&#1080;&#1082;&#1072;%20&#1080;&#1085;.&#1075;&#1088;.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9;&#1047;&#1048;/&#1059;&#1083;&#1100;&#1090;&#1088;&#1086;&#1079;&#1074;&#1091;&#1082;&#1086;&#1074;&#1072;&#1103;%20&#1076;&#1080;&#1072;&#1075;&#1085;&#1086;&#1089;&#1090;&#1080;&#1082;&#1072;%20&#1080;&#1085;.&#1075;&#1088;.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9;&#1047;&#1048;/&#1059;&#1047;&#1048;%20&#1074;&#1077;&#1085;%20&#1080;%20&#1072;&#1088;&#1090;&#1077;&#1088;&#1080;&#1081;%20&#1080;&#1085;.&#1075;&#108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69;&#1053;&#1044;&#1054;&#1057;&#1050;&#1054;&#1055;&#1048;&#1063;&#1045;&#1057;&#1050;&#1048;&#1045;%20&#1048;&#1057;&#1057;&#1051;&#1045;&#1044;&#1054;&#1042;&#1040;&#1053;&#1048;&#1071;/&#1069;&#1085;&#1076;&#1086;&#1089;&#1082;&#1086;&#1087;&#1080;&#1095;&#1077;&#1089;&#1082;&#1080;&#1077;%20&#1080;&#1089;&#1089;&#1083;&#1077;&#1076;&#1086;&#1074;&#1072;&#1085;&#1080;&#1103;%20&#1080;&#1085;.&#1075;&#108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1;&#1040;&#1041;&#1054;&#1056;&#1040;&#1058;&#1054;&#1056;&#1053;&#1040;&#1071;%20&#1044;&#1048;&#1040;&#1043;&#1053;&#1054;&#1057;&#1058;&#1048;&#1050;&#1040;/&#1051;&#1072;&#1073;&#1086;&#1088;&#1072;&#1090;&#1086;&#1088;&#1085;&#1099;&#1077;%20&#1080;&#1089;&#1089;&#1083;&#1077;&#1076;&#1086;&#1074;&#1072;&#1085;&#1080;&#1103;%20&#1080;&#1085;.&#1075;&#1088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2-&#1081;%20&#1082;&#1074;&#1072;&#1088;&#1090;&#1072;&#1083;/&#1050;&#1054;&#1055;&#1051;&#1045;&#1050;&#1057;&#1053;&#1040;&#1071;%20&#1044;&#1048;&#1040;&#1043;&#1053;&#1054;&#1057;&#1058;&#1048;&#1050;&#1040;/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/&#1050;&#1086;&#1078;&#1085;&#1086;-&#1074;&#1077;&#1085;&#1077;&#1088;&#1086;&#1083;&#1086;&#1075;&#1080;&#1095;&#1077;&#1089;&#1082;&#1080;&#1077;%20&#1080;&#1089;&#1089;&#1083;&#1077;&#1076;&#1086;&#1074;&#1072;&#1085;&#1080;&#1103;%20&#1087;&#1088;.%2046-7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1-&#1081;%20&#1082;&#1074;&#1072;&#1088;&#1090;&#1072;&#1083;/&#1051;&#1040;&#1041;&#1054;&#1056;&#1040;&#1058;&#1054;&#1056;&#1053;&#1040;&#1071;%20&#1044;&#1048;&#1040;&#1043;&#1053;&#1054;&#1057;&#1058;&#1048;&#1050;&#1040;/&#1055;&#1088;&#1077;&#1081;&#1089;&#1082;&#1091;&#1088;&#1072;&#1085;&#1090;&#1099;%20&#1087;&#1086;%20&#1083;&#1072;&#1073;&#1086;&#1088;&#1072;&#1090;&#1086;&#1088;&#1085;&#1086;&#1081;%20&#1076;&#1080;&#1072;&#1075;&#1085;&#1086;&#1089;&#1090;&#1080;&#1082;&#1077;%20&#1050;&#1042;&#1054;/&#1050;&#1086;&#1078;&#1085;&#1086;-&#1074;&#1077;&#1085;&#1077;&#1088;&#1086;&#1083;&#1086;&#1075;&#1080;&#1095;&#1077;&#1089;&#1082;&#1080;&#1077;%20&#1080;&#1089;&#1089;&#1083;&#1077;&#1076;&#1086;&#1074;&#1072;&#1085;&#1080;&#1103;%20&#1087;&#1088;.%2046-73%20&#1080;&#1085;.&#1075;&#1088;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/&#1050;&#1086;&#1078;&#1085;&#1086;-&#1074;&#1077;&#1085;&#1077;&#1088;&#1086;&#1083;&#1086;&#1075;&#1080;&#1095;&#1077;&#1089;&#1082;&#1080;&#1077;%20&#1080;&#1089;&#1089;&#1083;&#1077;&#1076;&#1086;&#1074;&#1072;&#1085;&#1080;&#1103;%20&#1087;&#1088;.%2022-4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1-&#1081;%20&#1082;&#1074;&#1072;&#1088;&#1090;&#1072;&#1083;/&#1051;&#1040;&#1041;&#1054;&#1056;&#1040;&#1058;&#1054;&#1056;&#1053;&#1040;&#1071;%20&#1044;&#1048;&#1040;&#1043;&#1053;&#1054;&#1057;&#1058;&#1048;&#1050;&#1040;/&#1055;&#1088;&#1077;&#1081;&#1089;&#1082;&#1091;&#1088;&#1072;&#1085;&#1090;&#1099;%20&#1087;&#1086;%20&#1083;&#1072;&#1073;&#1086;&#1088;&#1072;&#1090;&#1086;&#1088;&#1085;&#1086;&#1081;%20&#1076;&#1080;&#1072;&#1075;&#1085;&#1086;&#1089;&#1090;&#1080;&#1082;&#1077;%20&#1050;&#1042;&#1054;/&#1050;&#1086;&#1078;&#1085;&#1086;-&#1074;&#1077;&#1085;&#1077;&#1088;&#1086;&#1083;&#1086;&#1075;&#1080;&#1095;&#1077;&#1089;&#1082;&#1080;&#1077;%20&#1080;&#1089;&#1089;&#1083;&#1077;&#1076;&#1086;&#1074;&#1072;&#1085;&#1080;&#1103;%20&#1087;&#1088;.%2022-45%20&#1080;&#1085;.&#1075;&#1088;.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8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69;&#1053;&#1044;&#1054;&#1057;&#1050;&#1054;&#1055;&#1048;&#1071;%20&#1074;&#1089;&#1077;&#1093;%20&#1074;&#1080;&#1076;&#1086;&#1074;/&#1069;&#1085;&#1076;&#1086;&#1089;&#1082;&#1086;&#1087;&#1080;&#1095;&#1077;&#1089;&#1082;&#1072;&#1103;%20&#1076;&#1080;&#1072;&#1075;&#1085;&#1086;&#1089;&#1090;&#1080;&#1082;&#1072;/&#1055;&#1088;&#1077;&#1081;&#1089;&#1082;&#1091;&#1088;&#1072;&#1085;&#1090;&#1099;%20&#1073;&#1083;&#1086;&#1082;&#1080;%20&#1087;&#1086;%20&#1101;&#1085;&#1076;&#1086;&#1089;&#1082;&#1086;&#1087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некологическое отделение"/>
    </sheetNames>
    <sheetDataSet>
      <sheetData sheetId="0">
        <row r="14">
          <cell r="D14">
            <v>24.886760357577344</v>
          </cell>
        </row>
        <row r="20">
          <cell r="C20">
            <v>6.77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олог"/>
      <sheetName val="Медикаменты"/>
    </sheetNames>
    <sheetDataSet>
      <sheetData sheetId="0">
        <row r="15">
          <cell r="F15">
            <v>11.790000000000001</v>
          </cell>
        </row>
      </sheetData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6">
          <cell r="C16">
            <v>15.067500000000001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ЕДНИЕ"/>
      <sheetName val="ЗП за 1 мин."/>
      <sheetName val="ДП ЗП"/>
      <sheetName val="ЗП"/>
      <sheetName val="Тарифы"/>
      <sheetName val="ОНКО"/>
      <sheetName val="Расшифровка ОНКО"/>
      <sheetName val="Калькуляция ОНКО 205"/>
      <sheetName val="Калькуляция ОНКО 207"/>
      <sheetName val="Калькуляция ОНКО 211"/>
      <sheetName val="Калькуляция ОНКО 210"/>
      <sheetName val="Калькуляция ОНКО 209 а"/>
      <sheetName val="Калькуляция ОНКО 209 б"/>
      <sheetName val="ЧХ хирургия"/>
      <sheetName val="Расшифровка"/>
      <sheetName val="калькуляция 406"/>
      <sheetName val="калькуляция 405"/>
      <sheetName val="калькуляция 411"/>
      <sheetName val="калькуляция 412"/>
      <sheetName val="Гн. хирург."/>
      <sheetName val="Расщифровка гн.хир."/>
      <sheetName val="Гн.хир. 309"/>
      <sheetName val="Гн.хир. 311"/>
      <sheetName val="Гн.хир. 312"/>
      <sheetName val="Гн.хир.   314"/>
      <sheetName val="Гн.хир. 316"/>
      <sheetName val="Гинекология"/>
      <sheetName val="Калькуляция 415"/>
      <sheetName val="Расшифровка гин. 415"/>
      <sheetName val="Калькуляция 416"/>
      <sheetName val="Расшифровка гин. 416"/>
      <sheetName val="Калькуляция 420 "/>
      <sheetName val="Расшифровка гин. 420-2"/>
      <sheetName val="Расшифровка гин. 420-1"/>
      <sheetName val="Калькуляция 329"/>
      <sheetName val="Расшифровка гин. 5"/>
      <sheetName val="Калькуляция 331"/>
      <sheetName val="Расшифровка гин. 6"/>
      <sheetName val="Тарифы (2)"/>
      <sheetName val="ЗП (2)"/>
      <sheetName val="ДП ЗП (2)"/>
      <sheetName val="ЗП за 1 мин. (2)"/>
      <sheetName val="СРЕДНИЕ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5">
          <cell r="F15">
            <v>6.6569227854491011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ГДС"/>
      <sheetName val="Фиброгастроскопия"/>
      <sheetName val="ФГДС с биопсией"/>
      <sheetName val="Ректоскопия"/>
    </sheetNames>
    <sheetDataSet>
      <sheetData sheetId="0">
        <row r="19">
          <cell r="F19">
            <v>33.615160000000003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ультации врачей"/>
    </sheetNames>
    <sheetDataSet>
      <sheetData sheetId="0">
        <row r="17">
          <cell r="H17">
            <v>41.4</v>
          </cell>
        </row>
        <row r="18">
          <cell r="H18">
            <v>42.84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с мед."/>
    </sheetNames>
    <sheetDataSet>
      <sheetData sheetId="0">
        <row r="15">
          <cell r="H15">
            <v>19.36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исследования"/>
    </sheetNames>
    <sheetDataSet>
      <sheetData sheetId="0">
        <row r="84">
          <cell r="F84">
            <v>30.61</v>
          </cell>
        </row>
        <row r="108">
          <cell r="F108">
            <v>73.930000000000007</v>
          </cell>
        </row>
        <row r="117">
          <cell r="F117">
            <v>38.299999999999997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нтген"/>
      <sheetName val="Прейскурант мочеполовая"/>
      <sheetName val="Прейскурант  ц-в"/>
      <sheetName val="Печ., жел.пуз., лим.узлы"/>
      <sheetName val="Почки и  лим.узлы"/>
      <sheetName val="Предст.железа  и  лим.узлы "/>
      <sheetName val="Щитов.железа  и  лим.узлы  "/>
      <sheetName val="Молочные.железа  и  лим.узлы   "/>
      <sheetName val="Мочевой пузырь "/>
      <sheetName val="Матка и придатки тр."/>
      <sheetName val="Матка и придатки транс."/>
      <sheetName val="Плод до 11 нед."/>
      <sheetName val="Плод с 11 до 14 нед."/>
      <sheetName val="Плод 2-3 треместр доп. скан."/>
      <sheetName val="УЗД вен и артерий "/>
      <sheetName val="УЗД глубоких и поверхностных"/>
      <sheetName val="УЗД глубоких и поверхностны 2"/>
      <sheetName val="УЗД брахиоцефальных вен "/>
      <sheetName val="УЗД брахиоцефальных вен 2"/>
      <sheetName val="УЗД  БЦА"/>
      <sheetName val="УЗД вен и артерий"/>
      <sheetName val="УЗД вен и артерий 2"/>
      <sheetName val="Глазные орбиты"/>
      <sheetName val="Одной почки с лимфо.узлами"/>
      <sheetName val="Одной поч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">
          <cell r="G16">
            <v>233.386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М-нты форцет"/>
      <sheetName val="Калькуляция эндоскопия 1"/>
      <sheetName val="Калькуляция эндоскопия 2"/>
      <sheetName val="Калькуляция эндоскопия 3"/>
      <sheetName val="Калькуляция эндоскопия 4"/>
      <sheetName val="Калькуляция эндоскопия 5"/>
      <sheetName val="Калькуляция эндоскопия 6"/>
      <sheetName val="Калькуляция эндоскопия 7"/>
      <sheetName val="ДП"/>
      <sheetName val="ЗП"/>
      <sheetName val="ЗП за 1 мин"/>
      <sheetName val="Амортизация за 1 мин."/>
      <sheetName val="Амортизация "/>
    </sheetNames>
    <sheetDataSet>
      <sheetData sheetId="0">
        <row r="25">
          <cell r="G25">
            <v>137.87419000000003</v>
          </cell>
        </row>
        <row r="70">
          <cell r="G70">
            <v>221.55925866100009</v>
          </cell>
        </row>
        <row r="75">
          <cell r="G75">
            <v>22.743647676000002</v>
          </cell>
        </row>
        <row r="79">
          <cell r="G79">
            <v>22.974647676000004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аборатория"/>
    </sheetNames>
    <sheetDataSet>
      <sheetData sheetId="0">
        <row r="20">
          <cell r="G20">
            <v>19.821911</v>
          </cell>
        </row>
        <row r="29">
          <cell r="G29">
            <v>10.185</v>
          </cell>
        </row>
        <row r="48">
          <cell r="G48">
            <v>25.256398000000001</v>
          </cell>
        </row>
        <row r="49">
          <cell r="G49">
            <v>15.188397999999999</v>
          </cell>
        </row>
        <row r="55">
          <cell r="G55">
            <v>34.06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4">
          <cell r="D14">
            <v>16.180445056539973</v>
          </cell>
        </row>
        <row r="16">
          <cell r="C16">
            <v>3.7890000000000001</v>
          </cell>
        </row>
        <row r="17">
          <cell r="C17">
            <v>10.6492</v>
          </cell>
        </row>
        <row r="19">
          <cell r="C19">
            <v>5.9436999999999998</v>
          </cell>
        </row>
        <row r="22">
          <cell r="C22">
            <v>3.3600000000000003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6">
          <cell r="C16">
            <v>168.2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Расчёт панелей"/>
      <sheetName val="Лист1"/>
      <sheetName val="расчет реактивов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">
          <cell r="E23">
            <v>3.7890000000000001</v>
          </cell>
        </row>
      </sheetData>
      <sheetData sheetId="5" refreshError="1"/>
      <sheetData sheetId="6" refreshError="1"/>
      <sheetData sheetId="7">
        <row r="26">
          <cell r="E26">
            <v>6.77</v>
          </cell>
        </row>
      </sheetData>
      <sheetData sheetId="8" refreshError="1"/>
      <sheetData sheetId="9" refreshError="1"/>
      <sheetData sheetId="10">
        <row r="21">
          <cell r="E21">
            <v>6.843</v>
          </cell>
        </row>
      </sheetData>
      <sheetData sheetId="11">
        <row r="28">
          <cell r="E28">
            <v>10.6492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2">
          <cell r="E22">
            <v>59.690899999999992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 46 пневмония хламид."/>
      <sheetName val="№ 47 пневмония мико"/>
      <sheetName val="№ 48 Лайма-бест М"/>
      <sheetName val="№ 49 ИФА-ВИЧ"/>
      <sheetName val="№ 50 АТ Туб.сумм."/>
      <sheetName val="№ 51 Векто ВКЭ-lgM"/>
      <sheetName val="№ 52 Лайма-бест"/>
      <sheetName val="№ 53 Лайма-бест ,инцефалит"/>
      <sheetName val="№ 54 Анти SS-В"/>
      <sheetName val="№ 55 Анти SS-A"/>
      <sheetName val="№ 56 Анти SS-В и SS-A"/>
      <sheetName val="№ 57 CRP Elisa"/>
      <sheetName val="№ 58 Anca Screen Elisa"/>
      <sheetName val="№ 59 Anca Screen"/>
      <sheetName val="№ 60 Anca Screen  Screen Elisa"/>
      <sheetName val="№ 61 Общий прейскурант"/>
      <sheetName val="№ 62 IST-2 м"/>
      <sheetName val="№ 63 IST - 2 ж"/>
      <sheetName val="№ 64 ИФА - сифилис"/>
      <sheetName val="№65 антистрептолизин"/>
      <sheetName val="№66 ОАМ"/>
      <sheetName val="№67 ОАК"/>
      <sheetName val="№68 БАК"/>
      <sheetName val="№69 ПСА"/>
      <sheetName val="№70 Консультация"/>
      <sheetName val="№71 дермотовениролог"/>
      <sheetName val="№72 электрокоагуляция"/>
      <sheetName val="№73 выписка справок"/>
      <sheetName val="Расчет медикаментов"/>
      <sheetName val="Расчет медикаментов 2"/>
      <sheetName val="Реактив"/>
      <sheetName val="Расчёт медикаментов"/>
      <sheetName val="Расчёт медикаментов 2"/>
      <sheetName val="Расчёт медикаментов 3"/>
      <sheetName val="Лист1"/>
    </sheetNames>
    <sheetDataSet>
      <sheetData sheetId="0" refreshError="1"/>
      <sheetData sheetId="1" refreshError="1"/>
      <sheetData sheetId="2" refreshError="1"/>
      <sheetData sheetId="3">
        <row r="25">
          <cell r="E25">
            <v>16.979374999999997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3">
          <cell r="E23">
            <v>8.4460224999999998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 46 пневмония хламид."/>
      <sheetName val="№ 47 пневмония мико"/>
      <sheetName val="№ 48 Лайма-бест М"/>
      <sheetName val="№ 49 ИФА-ВИЧ cito"/>
      <sheetName val="№ 49-1 ИФА-ВИЧ"/>
      <sheetName val="№ 50 АТ Туб.сумм."/>
      <sheetName val="№ 51 Векто ВКЭ-lgM"/>
      <sheetName val="№ 52 Лайма-бест"/>
      <sheetName val="№ 53 Лайма-бест ,инцефалит"/>
      <sheetName val="№ 54 Анти SS-В"/>
      <sheetName val="№ 55 Анти SS-A"/>
      <sheetName val="№ 56 Анти SS-В и SS-A"/>
      <sheetName val="№ 57 CRP Elisa"/>
      <sheetName val="№ 58 Anca Screen Elisa"/>
      <sheetName val="№ 59 Anca Screen"/>
      <sheetName val="№ 60 Anca Screen  Screen Elisa"/>
      <sheetName val="№ 61 Общий прейскурант"/>
      <sheetName val="№ 62 IST-2 м"/>
      <sheetName val="№ 63 IST - 2 ж"/>
      <sheetName val="№ 64 ИФА - сифилис cito"/>
      <sheetName val="№ 64-1 ИФА - сифилис"/>
      <sheetName val="№65 антистрептолизин"/>
      <sheetName val="№66 ОАМ"/>
      <sheetName val="№67 ОАК"/>
      <sheetName val="№68 БАК"/>
      <sheetName val="№69 ПСА"/>
      <sheetName val="№70 Консультация"/>
      <sheetName val="№71 дермотовениролог"/>
      <sheetName val="№72 электрокоагуляция"/>
      <sheetName val="№73 выписка справок"/>
      <sheetName val="М-нты"/>
      <sheetName val="М-нты 2"/>
      <sheetName val="Р-в GEN SYSTEM"/>
      <sheetName val="М-ты ВИЧ"/>
      <sheetName val="М-нты- 2"/>
      <sheetName val="М-ты 3"/>
      <sheetName val="Лист1"/>
    </sheetNames>
    <sheetDataSet>
      <sheetData sheetId="0"/>
      <sheetData sheetId="1"/>
      <sheetData sheetId="2"/>
      <sheetData sheetId="3"/>
      <sheetData sheetId="4">
        <row r="25">
          <cell r="G25">
            <v>16.90592889568892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3">
          <cell r="H23">
            <v>20.962425718044148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№22 уреа и мико ИФА lgА "/>
      <sheetName val="№23 уреа ИФА lgА"/>
      <sheetName val="№24 мико ИФА lgА"/>
      <sheetName val="№ 25 уреа и мико и хлами"/>
      <sheetName val="№26 Хелико-Бест "/>
      <sheetName val="№ 28 хелико-бест+IgE"/>
      <sheetName val="№29 Вектор-Рубелла"/>
      <sheetName val="№30 Вектор lg G"/>
      <sheetName val="№31 Векто lg M"/>
      <sheetName val="№32 хламидии ИФА lgG "/>
      <sheetName val="№33 хламидии ИФА lgA"/>
      <sheetName val="№34 Хламидии ИФА lgG и lgA"/>
      <sheetName val="№35 комплекс"/>
      <sheetName val="№36 иммуноглобулин"/>
      <sheetName val="№37 хеликобест"/>
      <sheetName val="№ 38 Герпес ВПГ lgM"/>
      <sheetName val="№ 38 Герпес ВПГ lgM 2"/>
      <sheetName val="№ 39 НBsAg"/>
      <sheetName val="№ 40 ИФА-НСV"/>
      <sheetName val="№41 ИФА-НСV +HBsAg"/>
      <sheetName val="№ 42 ИФА-Токсо"/>
      <sheetName val="№43 IgE "/>
      <sheetName val="№ 43 Профосмотр"/>
      <sheetName val="№ 44 Чесот.клещ "/>
      <sheetName val="№ 45 DEMODEX"/>
      <sheetName val="Расчёт медикаментов"/>
      <sheetName val="Расчёт медикаментов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5">
          <cell r="E25">
            <v>7.6849375000000002</v>
          </cell>
        </row>
      </sheetData>
      <sheetData sheetId="18">
        <row r="25">
          <cell r="E25">
            <v>6.7390249999999998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22 уреа и мико ИФА lgА "/>
      <sheetName val="№23 уреа ИФА lgА"/>
      <sheetName val="№24 мико ИФА lgА"/>
      <sheetName val="№ 25 уреа и мико и хлами"/>
      <sheetName val="№26 Хелико-Бест "/>
      <sheetName val="№ 28 хелико-бест+IgE"/>
      <sheetName val="№29 Вектор-Рубелла"/>
      <sheetName val="№30 Вектор lg G"/>
      <sheetName val="№31 Векто lg M"/>
      <sheetName val="№32 хламидии ИФА lgG "/>
      <sheetName val="№33 хламидии ИФА lgA"/>
      <sheetName val="№34 Хламидии ИФА lgG и lgA"/>
      <sheetName val="№35 комплекс"/>
      <sheetName val="№36 иммуноглобулин"/>
      <sheetName val="№37 хеликобест"/>
      <sheetName val="№ 38 Герпес ВПГ lgM"/>
      <sheetName val="№ 38 Герпес ВПГ lgM 2"/>
      <sheetName val="№ 39 НBsAg cito"/>
      <sheetName val="№ 39-1 НBsAg"/>
      <sheetName val="№ 40 ИФА-НСV cito"/>
      <sheetName val="№ 40-1 ИФА-НСV"/>
      <sheetName val="№41 ИФА-НСV +HBsAg cito"/>
      <sheetName val="№41 ИФА-НСV +HBsAg"/>
      <sheetName val="№ 42 ИФА-Токсо"/>
      <sheetName val="№43 IgE "/>
      <sheetName val="№ 43 Профосмотр"/>
      <sheetName val="№ 44 Чесот.клещ "/>
      <sheetName val="№ 45 DEMODEX"/>
      <sheetName val="Расчёт медикаментов"/>
      <sheetName val="Расчёт медикаментов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5">
          <cell r="G25">
            <v>15.829381812355585</v>
          </cell>
        </row>
      </sheetData>
      <sheetData sheetId="19"/>
      <sheetData sheetId="20">
        <row r="25">
          <cell r="G25">
            <v>15.345258062355587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  <row r="105">
          <cell r="F105">
            <v>12.512</v>
          </cell>
        </row>
        <row r="114">
          <cell r="F114">
            <v>6.5060000000000002</v>
          </cell>
        </row>
        <row r="185">
          <cell r="F185">
            <v>7.9325000000000001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9">
          <cell r="D169">
            <v>3.3600000000000003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и"/>
      <sheetName val="Нормы гист.исследова"/>
      <sheetName val="Расчет гист.исследова "/>
      <sheetName val="прейск.эзофагогастродуодено"/>
      <sheetName val="прейск.эзофагогастродуодено 2"/>
      <sheetName val="ФГДС тест"/>
      <sheetName val="прейск.эзофагогастродуодено вид"/>
      <sheetName val="прейск.эзофагогастродуодено 3"/>
      <sheetName val="ФГДС гистологи"/>
      <sheetName val="ФГДС тест, цитология"/>
      <sheetName val="ФГДС цитология "/>
      <sheetName val="ФГДС гистология,цитология"/>
      <sheetName val="ФГДС гистология,цитология 2"/>
      <sheetName val="ФГДС гистология,тест"/>
      <sheetName val="прейск.эзофагогастродуодено л 2"/>
      <sheetName val="прейск.ректосигмоскопия"/>
      <sheetName val="прейск.ректосигмоколоноскопия"/>
      <sheetName val="ФКС "/>
      <sheetName val="Общий по видам"/>
      <sheetName val="прейск.ГП№1"/>
      <sheetName val="прейск.ректосигмоскопия высшая"/>
      <sheetName val="прейск.ректосигмоколоноскоп 2"/>
      <sheetName val="прейск.ректосигмоколоноскоп 3"/>
      <sheetName val="прейск.ректосигмоколоноскоп 4"/>
      <sheetName val="прейск.ректороманскопия"/>
      <sheetName val="ФГДС фибро"/>
      <sheetName val="ФГДС гистологи Г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0">
          <cell r="F20">
            <v>67.128400986404174</v>
          </cell>
        </row>
      </sheetData>
      <sheetData sheetId="7" refreshError="1"/>
      <sheetData sheetId="8" refreshError="1"/>
      <sheetData sheetId="9" refreshError="1"/>
      <sheetData sheetId="10">
        <row r="17">
          <cell r="F17">
            <v>42.052625000000006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7">
          <cell r="F17">
            <v>51.872500000000002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topLeftCell="A19" workbookViewId="0">
      <selection activeCell="D41" sqref="D41"/>
    </sheetView>
  </sheetViews>
  <sheetFormatPr defaultRowHeight="15.75" x14ac:dyDescent="0.25"/>
  <cols>
    <col min="1" max="1" width="9.140625" style="12"/>
    <col min="2" max="2" width="64.42578125" style="12" customWidth="1"/>
    <col min="3" max="3" width="35.85546875" style="12" hidden="1" customWidth="1"/>
    <col min="4" max="4" width="37" style="12" customWidth="1"/>
    <col min="5" max="6" width="9.140625" style="12"/>
    <col min="7" max="7" width="9.140625" style="12" customWidth="1"/>
    <col min="8" max="16384" width="9.140625" style="12"/>
  </cols>
  <sheetData>
    <row r="1" spans="1:7" s="2" customFormat="1" ht="15.75" customHeight="1" x14ac:dyDescent="0.25">
      <c r="A1" s="1"/>
      <c r="B1" s="1"/>
      <c r="D1" s="4" t="s">
        <v>0</v>
      </c>
      <c r="E1" s="1"/>
      <c r="F1" s="1"/>
      <c r="G1" s="1"/>
    </row>
    <row r="2" spans="1:7" s="2" customFormat="1" ht="15.75" customHeight="1" x14ac:dyDescent="0.25">
      <c r="A2" s="1"/>
      <c r="B2" s="1"/>
      <c r="D2" s="4" t="s">
        <v>28</v>
      </c>
      <c r="E2" s="1"/>
      <c r="F2" s="1"/>
      <c r="G2" s="1"/>
    </row>
    <row r="3" spans="1:7" s="2" customFormat="1" ht="15.75" customHeight="1" x14ac:dyDescent="0.25">
      <c r="A3" s="1"/>
      <c r="B3" s="1"/>
      <c r="D3" s="4" t="s">
        <v>29</v>
      </c>
      <c r="E3" s="1"/>
      <c r="F3" s="1"/>
      <c r="G3" s="1"/>
    </row>
    <row r="4" spans="1:7" s="2" customFormat="1" ht="15.75" customHeight="1" x14ac:dyDescent="0.25">
      <c r="A4" s="1"/>
      <c r="B4" s="1"/>
      <c r="D4" s="4" t="s">
        <v>1</v>
      </c>
      <c r="E4" s="1"/>
      <c r="F4" s="1"/>
      <c r="G4" s="1"/>
    </row>
    <row r="5" spans="1:7" s="2" customFormat="1" ht="15.75" customHeight="1" x14ac:dyDescent="0.25">
      <c r="A5" s="1"/>
      <c r="B5" s="1"/>
      <c r="D5" s="4" t="s">
        <v>2</v>
      </c>
      <c r="E5" s="1"/>
      <c r="F5" s="1"/>
      <c r="G5" s="1"/>
    </row>
    <row r="6" spans="1:7" s="2" customFormat="1" ht="15.75" customHeight="1" x14ac:dyDescent="0.25">
      <c r="A6" s="1"/>
      <c r="B6" s="1"/>
      <c r="D6" s="4" t="s">
        <v>35</v>
      </c>
      <c r="E6" s="1"/>
      <c r="F6" s="1"/>
      <c r="G6" s="1"/>
    </row>
    <row r="7" spans="1:7" s="2" customFormat="1" ht="15" x14ac:dyDescent="0.25">
      <c r="A7" s="1"/>
      <c r="B7" s="1"/>
      <c r="D7" s="9" t="s">
        <v>46</v>
      </c>
      <c r="E7" s="8"/>
      <c r="F7" s="1"/>
      <c r="G7" s="1"/>
    </row>
    <row r="8" spans="1:7" s="2" customFormat="1" x14ac:dyDescent="0.25">
      <c r="A8" s="1"/>
      <c r="B8" s="1"/>
      <c r="C8" s="3"/>
      <c r="D8" s="3"/>
      <c r="E8" s="1"/>
      <c r="F8" s="1"/>
      <c r="G8" s="1"/>
    </row>
    <row r="10" spans="1:7" x14ac:dyDescent="0.25">
      <c r="A10" s="26" t="s">
        <v>3</v>
      </c>
      <c r="B10" s="26"/>
      <c r="C10" s="26"/>
      <c r="D10" s="26"/>
    </row>
    <row r="11" spans="1:7" ht="35.25" customHeight="1" x14ac:dyDescent="0.25">
      <c r="A11" s="27" t="s">
        <v>38</v>
      </c>
      <c r="B11" s="28"/>
      <c r="C11" s="28"/>
      <c r="D11" s="28"/>
    </row>
    <row r="12" spans="1:7" x14ac:dyDescent="0.25">
      <c r="A12" s="29" t="s">
        <v>47</v>
      </c>
      <c r="B12" s="29"/>
      <c r="C12" s="29"/>
      <c r="D12" s="29"/>
    </row>
    <row r="13" spans="1:7" ht="97.5" customHeight="1" x14ac:dyDescent="0.25">
      <c r="A13" s="13" t="s">
        <v>4</v>
      </c>
      <c r="B13" s="14" t="s">
        <v>5</v>
      </c>
      <c r="C13" s="14" t="s">
        <v>32</v>
      </c>
      <c r="D13" s="14" t="s">
        <v>45</v>
      </c>
    </row>
    <row r="14" spans="1:7" x14ac:dyDescent="0.25">
      <c r="A14" s="25" t="s">
        <v>6</v>
      </c>
      <c r="B14" s="25"/>
      <c r="C14" s="25"/>
      <c r="D14" s="25"/>
    </row>
    <row r="15" spans="1:7" x14ac:dyDescent="0.25">
      <c r="A15" s="15">
        <v>1</v>
      </c>
      <c r="B15" s="16" t="s">
        <v>7</v>
      </c>
      <c r="C15" s="5">
        <f>'[1]Гинекологическое отделение'!$C$20</f>
        <v>6.77</v>
      </c>
      <c r="D15" s="5">
        <f>[19]Лаборатория!$G$20</f>
        <v>19.821911</v>
      </c>
    </row>
    <row r="16" spans="1:7" x14ac:dyDescent="0.25">
      <c r="A16" s="15">
        <v>2</v>
      </c>
      <c r="B16" s="16" t="s">
        <v>8</v>
      </c>
      <c r="C16" s="5">
        <f>'[2]Неврологическое отделение '!$C$16</f>
        <v>3.7890000000000001</v>
      </c>
      <c r="D16" s="5">
        <f>[19]Лаборатория!$G$29</f>
        <v>10.185</v>
      </c>
    </row>
    <row r="17" spans="1:4" x14ac:dyDescent="0.25">
      <c r="A17" s="15">
        <v>3</v>
      </c>
      <c r="B17" s="16" t="s">
        <v>9</v>
      </c>
      <c r="C17" s="5">
        <f>'[2]Неврологическое отделение '!$C$17</f>
        <v>10.6492</v>
      </c>
      <c r="D17" s="5">
        <f>[19]Лаборатория!$G$55</f>
        <v>34.06</v>
      </c>
    </row>
    <row r="18" spans="1:4" x14ac:dyDescent="0.25">
      <c r="A18" s="15">
        <v>4</v>
      </c>
      <c r="B18" s="17" t="s">
        <v>10</v>
      </c>
      <c r="C18" s="5">
        <f>'[2]Неврологическое отделение '!$C$19</f>
        <v>5.9436999999999998</v>
      </c>
      <c r="D18" s="5">
        <f>[19]Лаборатория!$G$48</f>
        <v>25.256398000000001</v>
      </c>
    </row>
    <row r="19" spans="1:4" x14ac:dyDescent="0.25">
      <c r="A19" s="15">
        <v>5</v>
      </c>
      <c r="B19" s="16" t="s">
        <v>11</v>
      </c>
      <c r="C19" s="5">
        <f>'[3]Группа крови №56'!$E$21</f>
        <v>6.843</v>
      </c>
      <c r="D19" s="5">
        <f>[19]Лаборатория!$G$49</f>
        <v>15.188397999999999</v>
      </c>
    </row>
    <row r="20" spans="1:4" x14ac:dyDescent="0.25">
      <c r="A20" s="15">
        <v>6</v>
      </c>
      <c r="B20" s="16" t="s">
        <v>12</v>
      </c>
      <c r="C20" s="5">
        <f>'[4]№ 49 ИФА-ВИЧ'!$E$25</f>
        <v>16.979374999999997</v>
      </c>
      <c r="D20" s="5">
        <f>'[5]№ 49-1 ИФА-ВИЧ'!$G$25</f>
        <v>16.90592889568892</v>
      </c>
    </row>
    <row r="21" spans="1:4" x14ac:dyDescent="0.25">
      <c r="A21" s="15">
        <v>7</v>
      </c>
      <c r="B21" s="16" t="s">
        <v>13</v>
      </c>
      <c r="C21" s="5">
        <f>'[6]№ 40 ИФА-НСV'!$E$25</f>
        <v>6.7390249999999998</v>
      </c>
      <c r="D21" s="5">
        <f>'[7]№ 40-1 ИФА-НСV'!$G$25</f>
        <v>15.345258062355587</v>
      </c>
    </row>
    <row r="22" spans="1:4" x14ac:dyDescent="0.25">
      <c r="A22" s="15">
        <v>8</v>
      </c>
      <c r="B22" s="16" t="s">
        <v>14</v>
      </c>
      <c r="C22" s="5">
        <f>'[6]№ 39 НBsAg'!$E$25</f>
        <v>7.6849375000000002</v>
      </c>
      <c r="D22" s="5">
        <f>'[7]№ 39-1 НBsAg'!$G$25</f>
        <v>15.829381812355585</v>
      </c>
    </row>
    <row r="23" spans="1:4" x14ac:dyDescent="0.25">
      <c r="A23" s="15">
        <v>9</v>
      </c>
      <c r="B23" s="16" t="s">
        <v>15</v>
      </c>
      <c r="C23" s="5">
        <f>'[2]Неврологическое отделение '!$C$22</f>
        <v>3.3600000000000003</v>
      </c>
      <c r="D23" s="5">
        <f>'[15]Прейскурант с мед.'!$H$15</f>
        <v>19.36</v>
      </c>
    </row>
    <row r="24" spans="1:4" ht="63" x14ac:dyDescent="0.25">
      <c r="A24" s="15">
        <v>10</v>
      </c>
      <c r="B24" s="17" t="s">
        <v>16</v>
      </c>
      <c r="C24" s="5">
        <f>'[8]УЗИ цветное '!$F$105</f>
        <v>12.512</v>
      </c>
      <c r="D24" s="5">
        <f>'[16]УЗИ исследования'!$F$108</f>
        <v>73.930000000000007</v>
      </c>
    </row>
    <row r="25" spans="1:4" ht="31.5" x14ac:dyDescent="0.25">
      <c r="A25" s="15">
        <v>11</v>
      </c>
      <c r="B25" s="17" t="s">
        <v>44</v>
      </c>
      <c r="C25" s="5">
        <f>'[8]УЗИ цветное '!$F$185</f>
        <v>7.9325000000000001</v>
      </c>
      <c r="D25" s="5">
        <f>'[17]УЗД вен и артерий '!$G$16</f>
        <v>233.386</v>
      </c>
    </row>
    <row r="26" spans="1:4" x14ac:dyDescent="0.25">
      <c r="A26" s="15">
        <v>12</v>
      </c>
      <c r="B26" s="16" t="s">
        <v>17</v>
      </c>
      <c r="C26" s="5">
        <f>'[9]прейск.эзофагогастродуодено вид'!$F$20</f>
        <v>67.128400986404174</v>
      </c>
      <c r="D26" s="5">
        <f>[18]Прейскурант!$G$25+[18]Прейскурант!$G$75+[18]Прейскурант!$G$79</f>
        <v>183.59248535200004</v>
      </c>
    </row>
    <row r="27" spans="1:4" x14ac:dyDescent="0.25">
      <c r="A27" s="15">
        <v>13</v>
      </c>
      <c r="B27" s="16" t="s">
        <v>18</v>
      </c>
      <c r="C27" s="5">
        <v>8.44</v>
      </c>
      <c r="D27" s="5">
        <f>'[14]Консультации врачей'!$H$17</f>
        <v>41.4</v>
      </c>
    </row>
    <row r="28" spans="1:4" x14ac:dyDescent="0.25">
      <c r="A28" s="15">
        <v>14</v>
      </c>
      <c r="B28" s="16" t="s">
        <v>19</v>
      </c>
      <c r="C28" s="5">
        <v>9.49</v>
      </c>
      <c r="D28" s="5">
        <f>'[14]Консультации врачей'!$H$18</f>
        <v>42.84</v>
      </c>
    </row>
    <row r="29" spans="1:4" x14ac:dyDescent="0.25">
      <c r="A29" s="15">
        <v>15</v>
      </c>
      <c r="B29" s="16" t="s">
        <v>20</v>
      </c>
      <c r="C29" s="5">
        <f>[10]Уролог!$F$15</f>
        <v>11.790000000000001</v>
      </c>
      <c r="D29" s="5">
        <f>D28</f>
        <v>42.84</v>
      </c>
    </row>
    <row r="30" spans="1:4" ht="31.5" x14ac:dyDescent="0.25">
      <c r="A30" s="15">
        <v>16</v>
      </c>
      <c r="B30" s="17" t="s">
        <v>43</v>
      </c>
      <c r="C30" s="5">
        <f>[11]Прейскурант!$C$16</f>
        <v>15.067500000000001</v>
      </c>
      <c r="D30" s="5">
        <f>[20]Прейскурант!$C$16*2</f>
        <v>336.4</v>
      </c>
    </row>
    <row r="31" spans="1:4" x14ac:dyDescent="0.25">
      <c r="A31" s="15">
        <v>17</v>
      </c>
      <c r="B31" s="16" t="s">
        <v>42</v>
      </c>
      <c r="C31" s="5">
        <f>'[12]ЧХ хирургия'!$F$15</f>
        <v>6.6569227854491011</v>
      </c>
      <c r="D31" s="5">
        <f>7.72*2</f>
        <v>15.44</v>
      </c>
    </row>
    <row r="32" spans="1:4" x14ac:dyDescent="0.25">
      <c r="A32" s="15"/>
      <c r="B32" s="20" t="s">
        <v>39</v>
      </c>
      <c r="C32" s="5"/>
      <c r="D32" s="19">
        <f>SUM(D15:D31)</f>
        <v>1141.7807611224002</v>
      </c>
    </row>
    <row r="33" spans="1:5" x14ac:dyDescent="0.25">
      <c r="A33" s="25" t="s">
        <v>21</v>
      </c>
      <c r="B33" s="25"/>
      <c r="C33" s="25"/>
      <c r="D33" s="25"/>
    </row>
    <row r="34" spans="1:5" x14ac:dyDescent="0.25">
      <c r="A34" s="15">
        <v>18</v>
      </c>
      <c r="B34" s="16" t="s">
        <v>22</v>
      </c>
      <c r="C34" s="5">
        <f>'[8]УЗИ цветное '!$F$114</f>
        <v>6.5060000000000002</v>
      </c>
      <c r="D34" s="5">
        <f>'[16]УЗИ исследования'!$F$117</f>
        <v>38.299999999999997</v>
      </c>
    </row>
    <row r="35" spans="1:5" x14ac:dyDescent="0.25">
      <c r="A35" s="15">
        <v>19</v>
      </c>
      <c r="B35" s="16" t="s">
        <v>23</v>
      </c>
      <c r="C35" s="5">
        <f>'[8]УЗИ цветное '!$F$85</f>
        <v>5.2479999999999993</v>
      </c>
      <c r="D35" s="5">
        <f>'[16]УЗИ исследования'!$F$84</f>
        <v>30.61</v>
      </c>
    </row>
    <row r="36" spans="1:5" x14ac:dyDescent="0.25">
      <c r="A36" s="15">
        <v>20</v>
      </c>
      <c r="B36" s="16" t="s">
        <v>24</v>
      </c>
      <c r="C36" s="5">
        <v>10.47</v>
      </c>
      <c r="D36" s="5">
        <f>'[14]Консультации врачей'!$H$18</f>
        <v>42.84</v>
      </c>
    </row>
    <row r="37" spans="1:5" x14ac:dyDescent="0.25">
      <c r="A37" s="15"/>
      <c r="B37" s="20" t="s">
        <v>39</v>
      </c>
      <c r="C37" s="5"/>
      <c r="D37" s="19">
        <f>SUM(D34:D36)</f>
        <v>111.75</v>
      </c>
    </row>
    <row r="38" spans="1:5" x14ac:dyDescent="0.25">
      <c r="A38" s="25" t="s">
        <v>25</v>
      </c>
      <c r="B38" s="25"/>
      <c r="C38" s="25"/>
      <c r="D38" s="25"/>
    </row>
    <row r="39" spans="1:5" x14ac:dyDescent="0.25">
      <c r="A39" s="15">
        <v>21</v>
      </c>
      <c r="B39" s="16" t="s">
        <v>26</v>
      </c>
      <c r="C39" s="5">
        <f>'[4]№69 ПСА'!$E$23</f>
        <v>8.4460224999999998</v>
      </c>
      <c r="D39" s="5">
        <f>'[5]№69 ПСА'!$H$23</f>
        <v>20.962425718044148</v>
      </c>
    </row>
    <row r="40" spans="1:5" x14ac:dyDescent="0.25">
      <c r="A40" s="15">
        <v>22</v>
      </c>
      <c r="B40" s="16" t="s">
        <v>31</v>
      </c>
      <c r="C40" s="5">
        <f>[13]ФГДС!$F$19</f>
        <v>33.615160000000003</v>
      </c>
      <c r="D40" s="5">
        <f>[18]Прейскурант!$G$70</f>
        <v>221.55925866100009</v>
      </c>
    </row>
    <row r="41" spans="1:5" x14ac:dyDescent="0.25">
      <c r="A41" s="15"/>
      <c r="B41" s="20" t="s">
        <v>39</v>
      </c>
      <c r="C41" s="19">
        <f>C31</f>
        <v>6.6569227854491011</v>
      </c>
      <c r="D41" s="19">
        <f>SUM(D39:D40)</f>
        <v>242.52168437904425</v>
      </c>
    </row>
    <row r="43" spans="1:5" hidden="1" x14ac:dyDescent="0.25">
      <c r="A43" s="23" t="s">
        <v>34</v>
      </c>
      <c r="B43" s="24"/>
      <c r="C43" s="24"/>
      <c r="D43" s="24"/>
      <c r="E43" s="24"/>
    </row>
    <row r="44" spans="1:5" x14ac:dyDescent="0.25">
      <c r="A44" s="6"/>
      <c r="B44" s="22" t="s">
        <v>40</v>
      </c>
      <c r="C44" s="7"/>
      <c r="D44" s="21">
        <f>D32+D37</f>
        <v>1253.5307611224002</v>
      </c>
      <c r="E44" s="7"/>
    </row>
    <row r="45" spans="1:5" x14ac:dyDescent="0.25">
      <c r="A45" s="6"/>
      <c r="B45" s="22" t="s">
        <v>41</v>
      </c>
      <c r="C45" s="7"/>
      <c r="D45" s="21">
        <f>D32+D41</f>
        <v>1384.3024455014445</v>
      </c>
      <c r="E45" s="7"/>
    </row>
    <row r="47" spans="1:5" x14ac:dyDescent="0.25">
      <c r="B47" s="12" t="s">
        <v>27</v>
      </c>
      <c r="C47" s="12" t="s">
        <v>30</v>
      </c>
      <c r="D47" s="10" t="s">
        <v>30</v>
      </c>
    </row>
    <row r="48" spans="1:5" x14ac:dyDescent="0.25">
      <c r="D48" s="10"/>
    </row>
    <row r="49" spans="2:4" x14ac:dyDescent="0.25">
      <c r="B49" s="12" t="s">
        <v>33</v>
      </c>
      <c r="C49" s="12" t="s">
        <v>36</v>
      </c>
      <c r="D49" s="11" t="s">
        <v>37</v>
      </c>
    </row>
    <row r="51" spans="2:4" x14ac:dyDescent="0.25">
      <c r="C51" s="18"/>
      <c r="D51" s="18"/>
    </row>
  </sheetData>
  <mergeCells count="7">
    <mergeCell ref="A43:E43"/>
    <mergeCell ref="A38:D38"/>
    <mergeCell ref="A10:D10"/>
    <mergeCell ref="A11:D11"/>
    <mergeCell ref="A12:D12"/>
    <mergeCell ref="A14:D14"/>
    <mergeCell ref="A33:D3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Хирургическое отделение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2024-02-29T12:20:25Z</cp:lastPrinted>
  <dcterms:created xsi:type="dcterms:W3CDTF">2016-04-05T10:41:15Z</dcterms:created>
  <dcterms:modified xsi:type="dcterms:W3CDTF">2024-02-29T12:59:10Z</dcterms:modified>
</cp:coreProperties>
</file>