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ОСТРАННЫЕ ГРАЖДАНИ\ИНОСТРАННЫЕ ГРАЖДАНЕ 2024 год\ИНОСТРАННЫЕ ГРАЖДАНИ 1-й квартал\ФЕВРАЛЬ\КОПЛЕКСНАЯ ДИАГНОСТИКА\"/>
    </mc:Choice>
  </mc:AlternateContent>
  <bookViews>
    <workbookView xWindow="120" yWindow="90" windowWidth="19320" windowHeight="9120" activeTab="3"/>
  </bookViews>
  <sheets>
    <sheet name="Педиатрическое 1" sheetId="2" r:id="rId1"/>
    <sheet name="Педиатрическое 2" sheetId="3" r:id="rId2"/>
    <sheet name="Педиатрическое 3 " sheetId="4" r:id="rId3"/>
    <sheet name="Педиатрическое 4" sheetId="5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xlnm.Print_Area" localSheetId="0">'Педиатрическое 1'!$A$1:$D$30</definedName>
    <definedName name="_xlnm.Print_Area" localSheetId="1">'Педиатрическое 2'!$A$1:$D$25</definedName>
    <definedName name="_xlnm.Print_Area" localSheetId="3">'Педиатрическое 4'!$A$1:$D$30</definedName>
  </definedNames>
  <calcPr calcId="162913"/>
</workbook>
</file>

<file path=xl/calcChain.xml><?xml version="1.0" encoding="utf-8"?>
<calcChain xmlns="http://schemas.openxmlformats.org/spreadsheetml/2006/main">
  <c r="D22" i="5" l="1"/>
  <c r="D20" i="5"/>
  <c r="D19" i="5"/>
  <c r="D18" i="4"/>
  <c r="D17" i="4"/>
  <c r="D14" i="3"/>
  <c r="D18" i="2"/>
  <c r="D16" i="2"/>
  <c r="D17" i="2"/>
  <c r="D15" i="2"/>
  <c r="D23" i="2"/>
  <c r="D7" i="3" l="1"/>
  <c r="D20" i="2" l="1"/>
  <c r="D7" i="4" l="1"/>
  <c r="D8" i="5"/>
  <c r="C22" i="5" l="1"/>
  <c r="C20" i="5" l="1"/>
  <c r="C19" i="5" l="1"/>
  <c r="C17" i="4" l="1"/>
  <c r="C18" i="4" l="1"/>
  <c r="C14" i="3" l="1"/>
  <c r="C23" i="2"/>
  <c r="C22" i="2" l="1"/>
  <c r="C20" i="2" l="1"/>
  <c r="C19" i="2" l="1"/>
  <c r="C18" i="2" l="1"/>
  <c r="C16" i="2" l="1"/>
  <c r="D18" i="3" l="1"/>
  <c r="D19" i="4" s="1"/>
  <c r="D24" i="5" s="1"/>
  <c r="D21" i="5" l="1"/>
  <c r="D17" i="3"/>
  <c r="D24" i="4" l="1"/>
  <c r="D28" i="5"/>
  <c r="B25" i="3" l="1"/>
  <c r="B30" i="5" l="1"/>
  <c r="B26" i="4"/>
  <c r="C21" i="5"/>
  <c r="C17" i="3"/>
  <c r="C14" i="4" l="1"/>
  <c r="C18" i="3"/>
  <c r="C19" i="4" s="1"/>
  <c r="C24" i="5" s="1"/>
  <c r="D14" i="4" l="1"/>
  <c r="D18" i="5" l="1"/>
  <c r="D16" i="5" l="1"/>
  <c r="D15" i="3"/>
  <c r="D15" i="4" l="1"/>
  <c r="D23" i="5"/>
  <c r="C23" i="5" l="1"/>
  <c r="C15" i="4" l="1"/>
  <c r="C15" i="3"/>
  <c r="C16" i="5"/>
  <c r="C18" i="5" l="1"/>
  <c r="C17" i="2" l="1"/>
  <c r="C16" i="3" l="1"/>
  <c r="C19" i="3" s="1"/>
  <c r="C16" i="4"/>
  <c r="C20" i="4" s="1"/>
  <c r="C17" i="5"/>
  <c r="C25" i="5" s="1"/>
  <c r="C24" i="2" l="1"/>
  <c r="D15" i="5" l="1"/>
  <c r="D16" i="3" l="1"/>
  <c r="D17" i="5"/>
  <c r="D25" i="5" s="1"/>
  <c r="D24" i="2"/>
  <c r="D16" i="4" l="1"/>
  <c r="D20" i="4" s="1"/>
  <c r="D19" i="3"/>
</calcChain>
</file>

<file path=xl/sharedStrings.xml><?xml version="1.0" encoding="utf-8"?>
<sst xmlns="http://schemas.openxmlformats.org/spreadsheetml/2006/main" count="114" uniqueCount="47">
  <si>
    <t>УТВЕРЖДАЮ</t>
  </si>
  <si>
    <t>"Полоцкая центральная</t>
  </si>
  <si>
    <t>городская больница"</t>
  </si>
  <si>
    <t>ПРЕЙСКУРАНТ</t>
  </si>
  <si>
    <t>№  n/n</t>
  </si>
  <si>
    <t>Наименование исследований и специалистов врачей</t>
  </si>
  <si>
    <t>Общий анализ мочи</t>
  </si>
  <si>
    <t>Начальник планово-экономического отдела</t>
  </si>
  <si>
    <t>Консультация врача - специалиста</t>
  </si>
  <si>
    <t>7</t>
  </si>
  <si>
    <t>5</t>
  </si>
  <si>
    <t>9</t>
  </si>
  <si>
    <t>8</t>
  </si>
  <si>
    <t>6</t>
  </si>
  <si>
    <t>4</t>
  </si>
  <si>
    <t>УЗИ области брюшной полости</t>
  </si>
  <si>
    <t>10</t>
  </si>
  <si>
    <t xml:space="preserve">Биохимический анализ крови </t>
  </si>
  <si>
    <t>Консультация диетолога</t>
  </si>
  <si>
    <t>Педиатрическая панель</t>
  </si>
  <si>
    <t>Общий IGE</t>
  </si>
  <si>
    <t>Консультация врача - специалиста (педиатра) + лор-врач</t>
  </si>
  <si>
    <t>Рентгенография легких</t>
  </si>
  <si>
    <t>ФГДС</t>
  </si>
  <si>
    <t xml:space="preserve">Главный врач Государственного </t>
  </si>
  <si>
    <t>учреждения здравоохранения</t>
  </si>
  <si>
    <t>Общий анализ крови + формула + сахар</t>
  </si>
  <si>
    <t>И.Л.Кандрацкая</t>
  </si>
  <si>
    <t>Капрограмма</t>
  </si>
  <si>
    <t>ИФА (лямблиоз, токсакароз, аскаридоз, хеликобактер)</t>
  </si>
  <si>
    <t>Кал на яйцеглист</t>
  </si>
  <si>
    <t>ВСЕГО:</t>
  </si>
  <si>
    <t xml:space="preserve"> по желанию  граждан Республики Беларусь, иностранных граждан с видом на жительство и лиц без гражданства с видом на жительство,  за исключением граждан Армении, Казахстана, Кыргызстана, Молдовы, Таджикистана, Узбекистана, Украины   (стоимость услуги, руб.)</t>
  </si>
  <si>
    <t>Ведущий экономист</t>
  </si>
  <si>
    <t>___________________ А.Н.Стома</t>
  </si>
  <si>
    <t>________________А.Н.Стома</t>
  </si>
  <si>
    <t>Н.В.Сазонова</t>
  </si>
  <si>
    <r>
      <t>Койко-день пребывания в отделении 2</t>
    </r>
    <r>
      <rPr>
        <b/>
        <sz val="12"/>
        <color indexed="8"/>
        <rFont val="Times New Roman"/>
        <family val="1"/>
        <charset val="204"/>
      </rPr>
      <t xml:space="preserve"> койко-дня</t>
    </r>
  </si>
  <si>
    <t xml:space="preserve"> по желанию  иностранных граждан без вида на жительство и лиц без гражданства без вида на жительство,   (стоимость услуги, руб.)</t>
  </si>
  <si>
    <t xml:space="preserve"> по желанию  иностранных граждан без вида на жительство и лиц без гражданства без вида на жительство,  (стоимость услуги, руб.)</t>
  </si>
  <si>
    <t xml:space="preserve"> по желанию  иностранных граждан без вида на жительство и лиц без гражданства без вида на жительство,     (стоимость услуги, руб.)</t>
  </si>
  <si>
    <t>с 01.03.2024г.</t>
  </si>
  <si>
    <t>" 28 "    февраля  2024 года</t>
  </si>
  <si>
    <r>
      <t xml:space="preserve">на  первичное обследование в педиатрическом отделении, </t>
    </r>
    <r>
      <rPr>
        <sz val="12"/>
        <color indexed="8"/>
        <rFont val="Times New Roman"/>
        <family val="1"/>
        <charset val="204"/>
      </rPr>
      <t xml:space="preserve">оказываемое по желанию  иностранных граждан  в Государственном учреждении здравоохранения "Полоцкая центральная городская больница" </t>
    </r>
    <r>
      <rPr>
        <b/>
        <sz val="12"/>
        <color indexed="8"/>
        <rFont val="Times New Roman"/>
        <family val="1"/>
        <charset val="204"/>
      </rPr>
      <t>аллергические заболевания</t>
    </r>
  </si>
  <si>
    <r>
      <t xml:space="preserve">на  первичное обследование в педиатрическом отделении, </t>
    </r>
    <r>
      <rPr>
        <sz val="12"/>
        <color indexed="8"/>
        <rFont val="Times New Roman"/>
        <family val="1"/>
        <charset val="204"/>
      </rPr>
      <t xml:space="preserve">оказываемое по желанию  иностранных граждан  в Государственном учреждении здравоохранения "Полоцкая центральная городская больница" </t>
    </r>
    <r>
      <rPr>
        <b/>
        <sz val="12"/>
        <color indexed="8"/>
        <rFont val="Times New Roman"/>
        <family val="1"/>
        <charset val="204"/>
      </rPr>
      <t>по заболеваниям органов дыхания</t>
    </r>
  </si>
  <si>
    <r>
      <t xml:space="preserve">на  первичное обследование в педиатрическом отделении, </t>
    </r>
    <r>
      <rPr>
        <sz val="12"/>
        <color indexed="8"/>
        <rFont val="Times New Roman"/>
        <family val="1"/>
        <charset val="204"/>
      </rPr>
      <t xml:space="preserve">оказываемое по желанию   иностранных граждан в Государственном учреждении здравоохранения "Полоцкая центральная городская больница" </t>
    </r>
    <r>
      <rPr>
        <b/>
        <sz val="12"/>
        <color indexed="8"/>
        <rFont val="Times New Roman"/>
        <family val="1"/>
        <charset val="204"/>
      </rPr>
      <t>по острой пневмонии</t>
    </r>
  </si>
  <si>
    <r>
      <t xml:space="preserve">на  первичное обследование в педиатрическом отделении, </t>
    </r>
    <r>
      <rPr>
        <sz val="12"/>
        <color indexed="8"/>
        <rFont val="Times New Roman"/>
        <family val="1"/>
        <charset val="204"/>
      </rPr>
      <t xml:space="preserve">оказываемое по желанию   иностранных граждан в Государственном учреждении здравоохранения "Полоцкая центральная городская больница"  </t>
    </r>
    <r>
      <rPr>
        <b/>
        <sz val="12"/>
        <color indexed="8"/>
        <rFont val="Times New Roman"/>
        <family val="1"/>
        <charset val="204"/>
      </rPr>
      <t>заболевания органов пищеварения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</si>
</sst>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40">
    <xf numFmtId="0" fontId="0" fillId="0" borderId="0" xfId="0"/>
    <xf numFmtId="0" fontId="2" fillId="0" borderId="0" xfId="0" applyFont="1" applyFill="1" applyAlignment="1"/>
    <xf numFmtId="0" fontId="3" fillId="0" borderId="0" xfId="0" applyFont="1" applyFill="1"/>
    <xf numFmtId="0" fontId="2" fillId="0" borderId="0" xfId="0" applyFont="1" applyFill="1"/>
    <xf numFmtId="0" fontId="5" fillId="0" borderId="0" xfId="0" applyFont="1" applyFill="1"/>
    <xf numFmtId="49" fontId="2" fillId="0" borderId="0" xfId="0" applyNumberFormat="1" applyFont="1" applyFill="1" applyAlignment="1"/>
    <xf numFmtId="49" fontId="3" fillId="0" borderId="0" xfId="0" applyNumberFormat="1" applyFont="1" applyFill="1"/>
    <xf numFmtId="49" fontId="2" fillId="0" borderId="0" xfId="0" applyNumberFormat="1" applyFont="1" applyFill="1"/>
    <xf numFmtId="49" fontId="3" fillId="0" borderId="0" xfId="0" quotePrefix="1" applyNumberFormat="1" applyFont="1" applyFill="1" applyAlignment="1">
      <alignment horizontal="left"/>
    </xf>
    <xf numFmtId="49" fontId="5" fillId="0" borderId="0" xfId="0" applyNumberFormat="1" applyFont="1" applyFill="1"/>
    <xf numFmtId="2" fontId="4" fillId="0" borderId="1" xfId="1" applyNumberFormat="1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NumberFormat="1" applyFont="1" applyFill="1"/>
    <xf numFmtId="0" fontId="2" fillId="0" borderId="0" xfId="2" applyFont="1" applyFill="1"/>
    <xf numFmtId="0" fontId="7" fillId="0" borderId="0" xfId="2" applyFont="1" applyFill="1" applyAlignment="1"/>
    <xf numFmtId="0" fontId="7" fillId="0" borderId="0" xfId="2" quotePrefix="1" applyFont="1" applyFill="1" applyAlignment="1"/>
    <xf numFmtId="0" fontId="3" fillId="0" borderId="0" xfId="0" quotePrefix="1" applyNumberFormat="1" applyFont="1" applyFill="1" applyAlignment="1">
      <alignment horizontal="left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/>
    <xf numFmtId="2" fontId="5" fillId="0" borderId="1" xfId="0" applyNumberFormat="1" applyFont="1" applyFill="1" applyBorder="1" applyAlignment="1">
      <alignment horizontal="center"/>
    </xf>
    <xf numFmtId="2" fontId="5" fillId="0" borderId="1" xfId="1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/>
    <xf numFmtId="49" fontId="6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/>
    <xf numFmtId="2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2" fontId="6" fillId="0" borderId="1" xfId="1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0" fontId="2" fillId="0" borderId="0" xfId="2" applyFont="1" applyFill="1" applyAlignment="1">
      <alignment horizontal="justify" wrapText="1"/>
    </xf>
    <xf numFmtId="0" fontId="2" fillId="0" borderId="0" xfId="2" applyFont="1" applyFill="1" applyAlignment="1">
      <alignment horizontal="justify"/>
    </xf>
    <xf numFmtId="0" fontId="6" fillId="0" borderId="0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_Расчеты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50;&#1054;&#1053;&#1057;&#1059;&#1051;&#1068;&#1058;&#1040;&#1062;&#1048;&#1071;%20&#1042;&#1056;&#1040;&#1063;&#1045;&#1049;%20&#1057;&#1055;&#1045;&#1062;&#1048;&#1040;&#1051;&#1048;&#1057;&#1058;&#1054;&#1042;/&#1050;&#1086;&#1085;&#1089;&#1091;&#1083;&#1100;&#1090;&#1072;&#1094;&#1080;&#1080;%20&#1074;&#1088;&#1072;&#1095;&#1077;&#1081;%20&#1080;&#1085;.&#1075;&#1088;.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56;&#1045;&#1053;&#1058;&#1043;&#1045;&#1053;/&#1056;&#1077;&#1085;&#1090;&#1075;&#1077;&#1085;&#1086;&#1083;&#1086;&#1075;&#1080;&#1095;&#1077;&#1089;&#1082;&#1080;&#1077;%20&#1080;&#1089;&#1089;&#1083;&#1077;&#1076;&#1086;&#1074;&#1072;&#1085;&#1080;&#1103;%20&#1080;&#1085;.&#1075;&#1088;.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4;&#1087;&#1083;&#1077;&#1082;&#1089;%20&#1086;&#1073;&#1089;&#1083;&#1077;&#1076;&#1086;&#1074;&#1072;&#1085;&#1080;&#1103;%20&#1074;%20&#1085;&#1077;&#1074;&#1088;&#1086;&#1083;&#1086;&#1075;&#1080;&#1095;&#1077;&#1089;&#1082;&#1086;&#1084;%20&#1086;&#1090;&#1076;&#1077;&#1083;&#1077;&#1085;&#1080;&#1080;%2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44;&#1087;%20&#1087;&#1086;&#1083;&#1080;&#1082;&#1083;&#1080;&#1085;&#1080;&#1082;&#1072;/&#1050;&#1072;&#1083;%20&#1085;&#1072;%20&#1103;&#1081;&#1094;&#1077;&#1075;&#1083;&#1080;&#1089;&#109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59;&#1047;&#1048;/&#1059;&#1083;&#1100;&#1090;&#1088;&#1086;&#1079;&#1074;&#1091;&#1082;&#1086;&#1074;&#1072;&#1103;%20&#1076;&#1080;&#1072;&#1075;&#1085;&#1086;&#1089;&#1090;&#1080;&#1082;&#1072;%20&#1080;&#1085;.&#1075;&#1088;.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69;&#1053;&#1044;&#1054;&#1057;&#1050;&#1054;&#1055;&#1048;&#1071;%20&#1074;&#1089;&#1077;&#1093;%20&#1074;&#1080;&#1076;&#1086;&#1074;/&#1069;&#1085;&#1076;&#1086;&#1089;&#1082;&#1086;&#1087;&#1080;&#1095;&#1077;&#1089;&#1082;&#1072;&#1103;%20&#1076;&#1080;&#1072;&#1075;&#1085;&#1086;&#1089;&#1090;&#1080;&#1082;&#1072;/&#1060;&#1043;&#1044;&#1057;%20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69;&#1053;&#1044;&#1054;&#1057;&#1050;&#1054;&#1055;&#1048;&#1063;&#1045;&#1057;&#1050;&#1048;&#1045;%20&#1048;&#1057;&#1057;&#1051;&#1045;&#1044;&#1054;&#1042;&#1040;&#1053;&#1048;&#1071;/&#1069;&#1085;&#1076;&#1086;&#1089;&#1082;&#1086;&#1087;&#1080;&#1095;&#1077;&#1089;&#1082;&#1080;&#1077;%20&#1080;&#1089;&#1089;&#1083;&#1077;&#1076;&#1086;&#1074;&#1072;&#1085;&#1080;&#1103;%20&#1080;&#1085;.&#1075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51;&#1040;&#1041;&#1054;&#1056;&#1040;&#1058;&#1054;&#1056;&#1053;&#1040;&#1071;%20&#1044;&#1048;&#1040;&#1043;&#1053;&#1054;&#1057;&#1058;&#1048;&#1050;&#1040;/&#1051;&#1072;&#1073;&#1086;&#1088;&#1072;&#1090;&#1086;&#1088;&#1085;&#1099;&#1077;%20&#1080;&#1089;&#1089;&#1083;&#1077;&#1076;&#1086;&#1074;&#1072;&#1085;&#1080;&#1103;%20&#1080;&#1085;.&#1075;&#1088;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8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83;&#1072;&#1073;&#1086;&#1088;&#1072;&#1090;&#1086;&#1088;&#1085;&#1099;&#1077;%20&#1072;&#1085;&#1072;&#1083;&#1080;&#1079;&#109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83;&#1072;&#1073;&#1086;&#1088;&#1072;&#1090;&#1086;&#1088;&#1085;&#1099;&#1077;%20&#1072;&#1085;&#1072;&#1083;&#1080;&#1079;&#1099;%202%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40;&#1085;&#1090;&#1080;&#1090;&#1077;&#1083;&#1072;/Anti-CCP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83;&#1072;&#1073;&#1086;&#1088;&#1072;&#1090;&#1086;&#1088;&#1085;&#1099;&#1077;%20&#1072;&#1085;&#1072;&#1083;&#1080;&#1079;&#109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3%20&#1075;&#1086;&#1076;/&#1048;&#1053;&#1054;&#1057;&#1058;&#1056;&#1040;&#1053;&#1053;&#1067;&#1045;%20&#1043;&#1056;&#1040;&#1046;&#1044;&#1040;&#1053;&#1048;%201-&#1081;%20&#1082;&#1074;&#1072;&#1088;&#1090;&#1072;&#1083;/&#1051;&#1040;&#1041;&#1054;&#1056;&#1040;&#1058;&#1054;&#1056;&#1053;&#1040;&#1071;%20&#1044;&#1048;&#1040;&#1043;&#1053;&#1054;&#1057;&#1058;&#1048;&#1050;&#1040;/&#1055;&#1088;&#1077;&#1081;&#1089;&#1082;&#1091;&#1088;&#1072;&#1085;&#1090;&#1099;%20&#1094;&#1077;&#1085;%20&#1087;&#1086;%20&#1083;&#1072;&#1073;&#1086;&#1088;&#1072;&#1090;&#1086;&#1088;&#1080;&#1080;%20&#1054;&#1041;&#1065;&#1045;&#1049;/&#1054;&#1073;&#1097;&#1080;&#1077;%20&#1083;&#1072;&#1073;&#1086;&#1088;&#1072;&#1090;&#1086;&#1088;&#1085;&#1099;&#1077;%20&#1072;&#1085;&#1072;&#1083;&#1080;&#1079;&#1099;%2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80;&#1086;&#1085;&#1072;&#1088;&#1077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59;&#1047;&#1048;%20&#1080;&#1089;&#1089;&#1083;&#1077;&#1076;&#1086;&#1074;&#1072;&#1085;&#1080;&#1103;/&#1055;&#1088;&#1077;&#1081;&#1089;&#1082;&#1091;&#1088;&#1072;&#1085;&#1090;&#1099;%20&#1059;&#1047;&#1048;%20&#1073;&#1077;&#1079;%20&#1082;&#1086;&#1085;&#1089;&#1091;&#1083;&#1100;&#1090;&#1072;&#1094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ультации врачей"/>
    </sheetNames>
    <sheetDataSet>
      <sheetData sheetId="0">
        <row r="17">
          <cell r="H17">
            <v>41.4</v>
          </cell>
        </row>
        <row r="18">
          <cell r="H18">
            <v>42.84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21">
          <cell r="H21">
            <v>25.547000000000001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врологическое отделение "/>
    </sheetNames>
    <sheetDataSet>
      <sheetData sheetId="0">
        <row r="14">
          <cell r="D14">
            <v>16.180445056539973</v>
          </cell>
        </row>
        <row r="17">
          <cell r="C17">
            <v>10.6492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на яйцеглист"/>
    </sheetNames>
    <sheetDataSet>
      <sheetData sheetId="0">
        <row r="20">
          <cell r="E20">
            <v>2.71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исследования"/>
    </sheetNames>
    <sheetDataSet>
      <sheetData sheetId="0">
        <row r="108">
          <cell r="F108">
            <v>73.930000000000007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ГДС"/>
      <sheetName val="Фиброгастроскопия"/>
      <sheetName val="ФГДС с биопсией"/>
      <sheetName val="Ректоскопия"/>
    </sheetNames>
    <sheetDataSet>
      <sheetData sheetId="0">
        <row r="15">
          <cell r="F15">
            <v>24.586900000000004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  <sheetName val="М-нты форцет"/>
      <sheetName val="Калькуляция эндоскопия 1"/>
      <sheetName val="Калькуляция эндоскопия 2"/>
      <sheetName val="Калькуляция эндоскопия 3"/>
      <sheetName val="Калькуляция эндоскопия 4"/>
      <sheetName val="Калькуляция эндоскопия 5"/>
      <sheetName val="Калькуляция эндоскопия 6"/>
      <sheetName val="Калькуляция эндоскопия 7"/>
      <sheetName val="ДП"/>
      <sheetName val="ЗП"/>
      <sheetName val="ЗП за 1 мин"/>
      <sheetName val="Амортизация за 1 мин."/>
      <sheetName val="Амортизация "/>
    </sheetNames>
    <sheetDataSet>
      <sheetData sheetId="0">
        <row r="26">
          <cell r="G26">
            <v>105.28399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аборатория"/>
    </sheetNames>
    <sheetDataSet>
      <sheetData sheetId="0">
        <row r="20">
          <cell r="G20">
            <v>19.821911</v>
          </cell>
        </row>
        <row r="27">
          <cell r="G27">
            <v>8.7085000000000008</v>
          </cell>
        </row>
        <row r="29">
          <cell r="G29">
            <v>10.185</v>
          </cell>
        </row>
        <row r="31">
          <cell r="G31">
            <v>21</v>
          </cell>
        </row>
        <row r="45">
          <cell r="G45">
            <v>5.96</v>
          </cell>
        </row>
        <row r="55">
          <cell r="G55">
            <v>34.06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тологический №80"/>
      <sheetName val="Гемотологический №80 ГП"/>
      <sheetName val="Гемотологический №57"/>
      <sheetName val="Анализ на сахар "/>
      <sheetName val="№ 53 Анализ мочи"/>
      <sheetName val="№ 53 Анализ мочи ГП"/>
      <sheetName val="№ 53 Анализ мочи ГП 2"/>
      <sheetName val="Анализ крови №54"/>
      <sheetName val="Анализ крови №54 ГП"/>
      <sheetName val="Спермограмма №55"/>
      <sheetName val="Спермограмма №55 и стакан"/>
      <sheetName val="Группа крови №56"/>
      <sheetName val="Биохимия"/>
      <sheetName val="Биохимия 2"/>
      <sheetName val="Биохимия Ксты"/>
      <sheetName val="Кальций"/>
      <sheetName val="ДП ротавирус"/>
      <sheetName val="ДП лямблии"/>
      <sheetName val="Биохимия 16 опр."/>
      <sheetName val="ДП панель 4"/>
      <sheetName val="ДП панель 3"/>
      <sheetName val="Панель 2 распираторная"/>
      <sheetName val="Панель В"/>
      <sheetName val="Креатинин"/>
      <sheetName val="Холестерин"/>
      <sheetName val="Билирубин, ALT, ACT"/>
      <sheetName val="Трансамилаза"/>
      <sheetName val="Мочевина"/>
      <sheetName val="Биохимия диетолог"/>
      <sheetName val="Расчёт панелей"/>
      <sheetName val="Биохимия ГП"/>
    </sheetNames>
    <sheetDataSet>
      <sheetData sheetId="0"/>
      <sheetData sheetId="1"/>
      <sheetData sheetId="2"/>
      <sheetData sheetId="3"/>
      <sheetData sheetId="4">
        <row r="23">
          <cell r="E23">
            <v>3.1637849999999998</v>
          </cell>
        </row>
      </sheetData>
      <sheetData sheetId="5"/>
      <sheetData sheetId="6"/>
      <sheetData sheetId="7">
        <row r="26">
          <cell r="C26">
            <v>6.4532050000000005</v>
          </cell>
        </row>
      </sheetData>
      <sheetData sheetId="8"/>
      <sheetData sheetId="9"/>
      <sheetData sheetId="10"/>
      <sheetData sheetId="11">
        <row r="20">
          <cell r="E20">
            <v>6.727030000000001</v>
          </cell>
        </row>
      </sheetData>
      <sheetData sheetId="12">
        <row r="28">
          <cell r="E28">
            <v>10.331505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22">
          <cell r="E22">
            <v>60.61025999999999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27">
          <cell r="C27">
            <v>6.4073849999999997</v>
          </cell>
        </row>
      </sheetData>
      <sheetData sheetId="29"/>
      <sheetData sheetId="3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№46 кал  на скрытую кровь"/>
      <sheetName val="№47 преждевременные роды"/>
      <sheetName val="№48 околоплодные воды"/>
      <sheetName val="№49 кал "/>
      <sheetName val="№50 кал"/>
      <sheetName val="№50 кал ГП"/>
      <sheetName val="№51 мокрота"/>
      <sheetName val="№52 биохим"/>
      <sheetName val="№57 по Ничепоренко"/>
      <sheetName val="№104 типовая проба"/>
      <sheetName val="№105 фосфазы"/>
      <sheetName val="№108 гемостаза"/>
      <sheetName val="№109 белковых фракций"/>
      <sheetName val="№110 гемостаза (МНО)"/>
      <sheetName val="№111 Реберга"/>
      <sheetName val="№119 кальц."/>
      <sheetName val="№120 глюкоза"/>
      <sheetName val="№121 мочевины"/>
      <sheetName val="№122 кардиоферменты"/>
      <sheetName val="№123 глюкоза "/>
      <sheetName val="Расчёт тест полос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5">
          <cell r="F25">
            <v>6.4529000000000005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4">
          <cell r="F24">
            <v>5.9436999999999998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№ 25 ревмо"/>
      <sheetName val="Расчёт медикаментов"/>
    </sheetNames>
    <sheetDataSet>
      <sheetData sheetId="0">
        <row r="23">
          <cell r="F23">
            <v>19.000679166666664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тологический №80"/>
      <sheetName val="Гемотологический №80 ГП"/>
      <sheetName val="Гемотологический №57"/>
      <sheetName val="Анализ на сахар "/>
      <sheetName val="№ 53 Анализ мочи"/>
      <sheetName val="№ 53 Анализ мочи ГП"/>
      <sheetName val="№ 53 Анализ мочи ГП 2"/>
      <sheetName val="Анализ крови №54"/>
      <sheetName val="Анализ крови №54 ГП"/>
      <sheetName val="Спермограмма №55"/>
      <sheetName val="Группа крови №56"/>
      <sheetName val="Биохимия"/>
      <sheetName val="Биохимия 2"/>
      <sheetName val="Биохимия Ксты"/>
      <sheetName val="Кальций"/>
      <sheetName val="ДП ротавирус"/>
      <sheetName val="ДП лямблии"/>
      <sheetName val="Биохимия 16 опр."/>
      <sheetName val="ДП панель 4"/>
      <sheetName val="ДП панель 3"/>
      <sheetName val="Панель 2 распираторная"/>
      <sheetName val="Панель В"/>
      <sheetName val="Креатинин"/>
      <sheetName val="Холестерин"/>
      <sheetName val="Билирубин, ALT, ACT"/>
      <sheetName val="Трансамилаза"/>
      <sheetName val="Мочевина"/>
      <sheetName val="Биохимия диетолог"/>
      <sheetName val="Биохимия ГП"/>
      <sheetName val="Расчёт панелей"/>
      <sheetName val="Лист1"/>
      <sheetName val="расчет реактивов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3">
          <cell r="E23">
            <v>3.7890000000000001</v>
          </cell>
        </row>
      </sheetData>
      <sheetData sheetId="5" refreshError="1"/>
      <sheetData sheetId="6" refreshError="1"/>
      <sheetData sheetId="7">
        <row r="26">
          <cell r="E26">
            <v>6.77</v>
          </cell>
        </row>
      </sheetData>
      <sheetData sheetId="8" refreshError="1"/>
      <sheetData sheetId="9" refreshError="1"/>
      <sheetData sheetId="10">
        <row r="21">
          <cell r="E21">
            <v>6.843</v>
          </cell>
        </row>
      </sheetData>
      <sheetData sheetId="11">
        <row r="28">
          <cell r="E28">
            <v>10.6492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2">
          <cell r="E22">
            <v>59.690899999999992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2019 (Ксты)"/>
      <sheetName val="Гемотологический №80"/>
      <sheetName val="Гемотологический №80 ГП"/>
      <sheetName val="Гемотологический №57"/>
      <sheetName val="Глюкоза 2.1.14."/>
      <sheetName val="Мед. глюкоза"/>
      <sheetName val="№ 53 Анализ мочи"/>
      <sheetName val="№ 53 Анализ мочи ГП"/>
      <sheetName val="№ 53 Анализ мочи ГП 2"/>
      <sheetName val="Анализ крови №54"/>
      <sheetName val="Анализ крови №54 ГП"/>
      <sheetName val="Спермограмма №55"/>
      <sheetName val="Мед.сперма"/>
      <sheetName val="Группа крови №56"/>
      <sheetName val="Биохимия"/>
      <sheetName val="Биохимия 2"/>
      <sheetName val="Биохимия Ксты"/>
      <sheetName val="Кальций"/>
      <sheetName val="ДП ротавирус"/>
      <sheetName val="ДП лямблии"/>
      <sheetName val="Биохимия 16 опр."/>
      <sheetName val="ДП панель 4"/>
      <sheetName val="ДП панель 3"/>
      <sheetName val="Панель 2 распираторная"/>
      <sheetName val="Панель В"/>
      <sheetName val="Креатинин"/>
      <sheetName val="Холестерин"/>
      <sheetName val="Билирубин, ALT, ACT"/>
      <sheetName val="Трансамилаза"/>
      <sheetName val="Мочевина"/>
      <sheetName val="Биохимия диетолог"/>
      <sheetName val="Биохимия ГП"/>
      <sheetName val="COVID 2019 ЦГП"/>
      <sheetName val="расчет реактивов"/>
      <sheetName val="расчет реактивов с НДС"/>
      <sheetName val="расчет реактивов (2)"/>
      <sheetName val="Расчёт панелей"/>
      <sheetName val="Расчёт панелей с НДС"/>
      <sheetName val="Лист1"/>
      <sheetName val="Лист2"/>
      <sheetName val="Биохимия Ксты 18 опред."/>
      <sheetName val="Биохимия калий, кальци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1">
          <cell r="F21">
            <v>72.108321209810285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20">
          <cell r="C20">
            <v>96.38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"/>
      <sheetName val="УЗИ ГП"/>
      <sheetName val="Рентген общий"/>
      <sheetName val="черно-белый"/>
    </sheetNames>
    <sheetDataSet>
      <sheetData sheetId="0">
        <row r="85">
          <cell r="F85">
            <v>5.2479999999999993</v>
          </cell>
        </row>
        <row r="105">
          <cell r="F105">
            <v>12.512</v>
          </cell>
        </row>
      </sheetData>
      <sheetData sheetId="1" refreshError="1"/>
      <sheetData sheetId="2">
        <row r="18">
          <cell r="F18">
            <v>4.0994999999999999</v>
          </cell>
        </row>
      </sheetData>
      <sheetData sheetId="3">
        <row r="163">
          <cell r="F163">
            <v>6.8335000000000008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view="pageBreakPreview" zoomScaleSheetLayoutView="100" workbookViewId="0">
      <selection activeCell="B24" sqref="B24"/>
    </sheetView>
  </sheetViews>
  <sheetFormatPr defaultRowHeight="15.75" x14ac:dyDescent="0.25"/>
  <cols>
    <col min="1" max="1" width="9.140625" style="4"/>
    <col min="2" max="2" width="63" style="4" customWidth="1"/>
    <col min="3" max="3" width="29.7109375" style="4" hidden="1" customWidth="1"/>
    <col min="4" max="4" width="42.140625" style="4" customWidth="1"/>
    <col min="5" max="16384" width="9.140625" style="4"/>
  </cols>
  <sheetData>
    <row r="1" spans="1:5" x14ac:dyDescent="0.25">
      <c r="C1" s="2"/>
      <c r="D1" s="2" t="s">
        <v>0</v>
      </c>
    </row>
    <row r="2" spans="1:5" x14ac:dyDescent="0.25">
      <c r="A2" s="1"/>
      <c r="B2" s="1"/>
      <c r="C2" s="2"/>
      <c r="D2" s="2" t="s">
        <v>24</v>
      </c>
    </row>
    <row r="3" spans="1:5" x14ac:dyDescent="0.25">
      <c r="A3" s="1"/>
      <c r="B3" s="1"/>
      <c r="C3" s="2"/>
      <c r="D3" s="2" t="s">
        <v>25</v>
      </c>
    </row>
    <row r="4" spans="1:5" x14ac:dyDescent="0.25">
      <c r="A4" s="1"/>
      <c r="B4" s="1"/>
      <c r="C4" s="2"/>
      <c r="D4" s="2" t="s">
        <v>1</v>
      </c>
    </row>
    <row r="5" spans="1:5" x14ac:dyDescent="0.25">
      <c r="A5" s="1"/>
      <c r="B5" s="1"/>
      <c r="C5" s="2"/>
      <c r="D5" s="2" t="s">
        <v>2</v>
      </c>
    </row>
    <row r="6" spans="1:5" x14ac:dyDescent="0.25">
      <c r="A6" s="1"/>
      <c r="B6" s="1"/>
      <c r="C6" s="6"/>
      <c r="D6" s="6" t="s">
        <v>34</v>
      </c>
    </row>
    <row r="7" spans="1:5" x14ac:dyDescent="0.25">
      <c r="A7" s="1"/>
      <c r="B7" s="1"/>
      <c r="C7" s="15"/>
      <c r="D7" s="15" t="s">
        <v>42</v>
      </c>
      <c r="E7" s="14"/>
    </row>
    <row r="8" spans="1:5" x14ac:dyDescent="0.25">
      <c r="A8" s="5"/>
      <c r="B8" s="5"/>
      <c r="C8" s="5"/>
      <c r="D8" s="8"/>
    </row>
    <row r="9" spans="1:5" x14ac:dyDescent="0.25">
      <c r="A9" s="5"/>
      <c r="B9" s="5"/>
      <c r="C9" s="5"/>
      <c r="D9" s="8"/>
    </row>
    <row r="10" spans="1:5" x14ac:dyDescent="0.25">
      <c r="A10" s="9"/>
      <c r="B10" s="9"/>
      <c r="C10" s="9"/>
      <c r="D10" s="9"/>
    </row>
    <row r="11" spans="1:5" x14ac:dyDescent="0.25">
      <c r="A11" s="34" t="s">
        <v>3</v>
      </c>
      <c r="B11" s="34"/>
      <c r="C11" s="34"/>
      <c r="D11" s="34"/>
    </row>
    <row r="12" spans="1:5" ht="51.75" customHeight="1" x14ac:dyDescent="0.25">
      <c r="A12" s="35" t="s">
        <v>43</v>
      </c>
      <c r="B12" s="36"/>
      <c r="C12" s="36"/>
      <c r="D12" s="36"/>
    </row>
    <row r="13" spans="1:5" x14ac:dyDescent="0.25">
      <c r="A13" s="33" t="s">
        <v>41</v>
      </c>
      <c r="B13" s="33"/>
      <c r="C13" s="33"/>
      <c r="D13" s="33"/>
    </row>
    <row r="14" spans="1:5" ht="116.25" customHeight="1" x14ac:dyDescent="0.25">
      <c r="A14" s="17" t="s">
        <v>4</v>
      </c>
      <c r="B14" s="18" t="s">
        <v>5</v>
      </c>
      <c r="C14" s="19" t="s">
        <v>32</v>
      </c>
      <c r="D14" s="19" t="s">
        <v>38</v>
      </c>
    </row>
    <row r="15" spans="1:5" x14ac:dyDescent="0.25">
      <c r="A15" s="20">
        <v>1</v>
      </c>
      <c r="B15" s="26" t="s">
        <v>8</v>
      </c>
      <c r="C15" s="22">
        <v>8.44</v>
      </c>
      <c r="D15" s="32">
        <f>'[1]Консультации врачей'!$H$17</f>
        <v>41.4</v>
      </c>
    </row>
    <row r="16" spans="1:5" x14ac:dyDescent="0.25">
      <c r="A16" s="20">
        <v>2</v>
      </c>
      <c r="B16" s="26" t="s">
        <v>26</v>
      </c>
      <c r="C16" s="22">
        <f>6.77+4.2</f>
        <v>10.969999999999999</v>
      </c>
      <c r="D16" s="32">
        <f>[2]Лаборатория!$G$20+[2]Лаборатория!$G$27</f>
        <v>28.530411000000001</v>
      </c>
    </row>
    <row r="17" spans="1:5" x14ac:dyDescent="0.25">
      <c r="A17" s="20">
        <v>3</v>
      </c>
      <c r="B17" s="26" t="s">
        <v>6</v>
      </c>
      <c r="C17" s="22">
        <f>'[3]№ 53 Анализ мочи'!$E$23</f>
        <v>3.1637849999999998</v>
      </c>
      <c r="D17" s="32">
        <f>[2]Лаборатория!$G$29</f>
        <v>10.185</v>
      </c>
    </row>
    <row r="18" spans="1:5" x14ac:dyDescent="0.25">
      <c r="A18" s="20" t="s">
        <v>14</v>
      </c>
      <c r="B18" s="26" t="s">
        <v>28</v>
      </c>
      <c r="C18" s="28">
        <f>'[4]№50 кал ГП'!$F$25</f>
        <v>6.4529000000000005</v>
      </c>
      <c r="D18" s="32">
        <f>[2]Лаборатория!$G$31</f>
        <v>21</v>
      </c>
    </row>
    <row r="19" spans="1:5" x14ac:dyDescent="0.25">
      <c r="A19" s="20" t="s">
        <v>9</v>
      </c>
      <c r="B19" s="27" t="s">
        <v>29</v>
      </c>
      <c r="C19" s="24">
        <f>'[5]№ 25 ревмо'!$F$23</f>
        <v>19.000679166666664</v>
      </c>
      <c r="D19" s="32">
        <v>60.91</v>
      </c>
    </row>
    <row r="20" spans="1:5" x14ac:dyDescent="0.25">
      <c r="A20" s="20" t="s">
        <v>12</v>
      </c>
      <c r="B20" s="29" t="s">
        <v>19</v>
      </c>
      <c r="C20" s="30">
        <f>'[6]ДП панель 4'!$E$22</f>
        <v>59.690899999999992</v>
      </c>
      <c r="D20" s="32">
        <f>'[7]ДП панель 4'!$F$21</f>
        <v>72.108321209810285</v>
      </c>
    </row>
    <row r="21" spans="1:5" x14ac:dyDescent="0.25">
      <c r="A21" s="20" t="s">
        <v>11</v>
      </c>
      <c r="B21" s="29" t="s">
        <v>20</v>
      </c>
      <c r="C21" s="31"/>
      <c r="D21" s="32"/>
    </row>
    <row r="22" spans="1:5" hidden="1" x14ac:dyDescent="0.25">
      <c r="A22" s="20" t="s">
        <v>16</v>
      </c>
      <c r="B22" s="29" t="s">
        <v>18</v>
      </c>
      <c r="C22" s="30">
        <f>19.71</f>
        <v>19.71</v>
      </c>
      <c r="D22" s="32"/>
    </row>
    <row r="23" spans="1:5" x14ac:dyDescent="0.25">
      <c r="A23" s="20" t="s">
        <v>16</v>
      </c>
      <c r="B23" s="26" t="s">
        <v>37</v>
      </c>
      <c r="C23" s="22">
        <f>[8]Прейскурант!$C$20</f>
        <v>96.38</v>
      </c>
      <c r="D23" s="32">
        <f>[8]Прейскурант!$C$20*2</f>
        <v>192.76</v>
      </c>
    </row>
    <row r="24" spans="1:5" x14ac:dyDescent="0.25">
      <c r="A24" s="20"/>
      <c r="B24" s="21" t="s">
        <v>31</v>
      </c>
      <c r="C24" s="25">
        <f>SUM(C15:C23)</f>
        <v>223.80826416666665</v>
      </c>
      <c r="D24" s="10">
        <f>SUM(D15:D23)</f>
        <v>426.89373220981025</v>
      </c>
    </row>
    <row r="25" spans="1:5" ht="15" customHeight="1" x14ac:dyDescent="0.25">
      <c r="A25" s="9"/>
      <c r="B25" s="9"/>
      <c r="C25" s="9"/>
      <c r="D25" s="9"/>
    </row>
    <row r="26" spans="1:5" s="13" customFormat="1" ht="14.25" customHeight="1" x14ac:dyDescent="0.25">
      <c r="A26" s="37"/>
      <c r="B26" s="38"/>
      <c r="C26" s="38"/>
      <c r="D26" s="38"/>
      <c r="E26" s="38"/>
    </row>
    <row r="27" spans="1:5" ht="15" customHeight="1" x14ac:dyDescent="0.25">
      <c r="A27" s="9"/>
      <c r="B27" s="9"/>
      <c r="C27" s="9"/>
      <c r="D27" s="9"/>
    </row>
    <row r="28" spans="1:5" x14ac:dyDescent="0.25">
      <c r="A28" s="9"/>
      <c r="B28" s="9" t="s">
        <v>7</v>
      </c>
      <c r="C28" s="9"/>
      <c r="D28" s="9" t="s">
        <v>27</v>
      </c>
    </row>
    <row r="29" spans="1:5" x14ac:dyDescent="0.25">
      <c r="A29" s="9"/>
      <c r="B29" s="9"/>
      <c r="C29" s="9"/>
      <c r="D29" s="9"/>
    </row>
    <row r="30" spans="1:5" x14ac:dyDescent="0.25">
      <c r="A30" s="9"/>
      <c r="B30" s="9" t="s">
        <v>33</v>
      </c>
      <c r="C30" s="9"/>
      <c r="D30" s="9" t="s">
        <v>36</v>
      </c>
    </row>
  </sheetData>
  <mergeCells count="4">
    <mergeCell ref="A13:D13"/>
    <mergeCell ref="A11:D11"/>
    <mergeCell ref="A12:D12"/>
    <mergeCell ref="A26:E2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view="pageBreakPreview" topLeftCell="A10" zoomScaleSheetLayoutView="100" workbookViewId="0">
      <selection activeCell="I14" sqref="I14"/>
    </sheetView>
  </sheetViews>
  <sheetFormatPr defaultRowHeight="15" x14ac:dyDescent="0.25"/>
  <cols>
    <col min="1" max="1" width="9.140625" style="11"/>
    <col min="2" max="2" width="71.5703125" style="11" customWidth="1"/>
    <col min="3" max="3" width="27.140625" style="11" hidden="1" customWidth="1"/>
    <col min="4" max="4" width="35.5703125" style="11" customWidth="1"/>
    <col min="5" max="16384" width="9.140625" style="11"/>
  </cols>
  <sheetData>
    <row r="1" spans="1:7" s="3" customFormat="1" ht="15.75" x14ac:dyDescent="0.25">
      <c r="A1" s="1"/>
      <c r="B1" s="1"/>
      <c r="D1" s="2" t="s">
        <v>0</v>
      </c>
      <c r="E1" s="1"/>
      <c r="F1" s="1"/>
      <c r="G1" s="1"/>
    </row>
    <row r="2" spans="1:7" s="3" customFormat="1" ht="15.75" x14ac:dyDescent="0.25">
      <c r="A2" s="1"/>
      <c r="B2" s="1"/>
      <c r="D2" s="2" t="s">
        <v>24</v>
      </c>
      <c r="E2" s="1"/>
      <c r="F2" s="1"/>
      <c r="G2" s="1"/>
    </row>
    <row r="3" spans="1:7" s="3" customFormat="1" ht="15.75" x14ac:dyDescent="0.25">
      <c r="A3" s="1"/>
      <c r="B3" s="1"/>
      <c r="D3" s="2" t="s">
        <v>25</v>
      </c>
      <c r="E3" s="1"/>
      <c r="F3" s="1"/>
      <c r="G3" s="1"/>
    </row>
    <row r="4" spans="1:7" s="3" customFormat="1" ht="15.75" x14ac:dyDescent="0.25">
      <c r="A4" s="1"/>
      <c r="B4" s="1"/>
      <c r="D4" s="2" t="s">
        <v>1</v>
      </c>
      <c r="E4" s="1"/>
      <c r="F4" s="1"/>
      <c r="G4" s="1"/>
    </row>
    <row r="5" spans="1:7" s="3" customFormat="1" ht="15.75" x14ac:dyDescent="0.25">
      <c r="A5" s="1"/>
      <c r="B5" s="1"/>
      <c r="D5" s="2" t="s">
        <v>2</v>
      </c>
      <c r="E5" s="1"/>
      <c r="F5" s="1"/>
      <c r="G5" s="1"/>
    </row>
    <row r="6" spans="1:7" s="3" customFormat="1" ht="15.75" x14ac:dyDescent="0.25">
      <c r="A6" s="1"/>
      <c r="B6" s="1"/>
      <c r="D6" s="6" t="s">
        <v>35</v>
      </c>
      <c r="E6" s="1"/>
      <c r="F6" s="1"/>
      <c r="G6" s="1"/>
    </row>
    <row r="7" spans="1:7" s="3" customFormat="1" ht="15.75" x14ac:dyDescent="0.25">
      <c r="A7" s="5"/>
      <c r="B7" s="5"/>
      <c r="D7" s="16" t="str">
        <f>'Педиатрическое 1'!D7</f>
        <v>" 28 "    февраля  2024 года</v>
      </c>
      <c r="E7" s="1"/>
      <c r="F7" s="1"/>
      <c r="G7" s="1"/>
    </row>
    <row r="8" spans="1:7" s="3" customFormat="1" ht="15.75" x14ac:dyDescent="0.25">
      <c r="A8" s="5"/>
      <c r="B8" s="5"/>
      <c r="C8" s="5"/>
      <c r="D8" s="8"/>
      <c r="E8" s="1"/>
      <c r="F8" s="1"/>
      <c r="G8" s="1"/>
    </row>
    <row r="9" spans="1:7" s="4" customFormat="1" ht="15.75" x14ac:dyDescent="0.25">
      <c r="A9" s="9"/>
      <c r="B9" s="9"/>
      <c r="C9" s="9"/>
      <c r="D9" s="9"/>
    </row>
    <row r="10" spans="1:7" s="4" customFormat="1" ht="15.75" x14ac:dyDescent="0.25">
      <c r="A10" s="34" t="s">
        <v>3</v>
      </c>
      <c r="B10" s="34"/>
      <c r="C10" s="34"/>
      <c r="D10" s="34"/>
    </row>
    <row r="11" spans="1:7" s="4" customFormat="1" ht="54" customHeight="1" x14ac:dyDescent="0.25">
      <c r="A11" s="35" t="s">
        <v>44</v>
      </c>
      <c r="B11" s="36"/>
      <c r="C11" s="36"/>
      <c r="D11" s="36"/>
    </row>
    <row r="12" spans="1:7" s="4" customFormat="1" ht="15.75" x14ac:dyDescent="0.25">
      <c r="A12" s="33" t="s">
        <v>41</v>
      </c>
      <c r="B12" s="39"/>
      <c r="C12" s="39"/>
      <c r="D12" s="39"/>
    </row>
    <row r="13" spans="1:7" s="4" customFormat="1" ht="178.5" customHeight="1" x14ac:dyDescent="0.25">
      <c r="A13" s="17" t="s">
        <v>4</v>
      </c>
      <c r="B13" s="18" t="s">
        <v>5</v>
      </c>
      <c r="C13" s="19" t="s">
        <v>32</v>
      </c>
      <c r="D13" s="19" t="s">
        <v>39</v>
      </c>
    </row>
    <row r="14" spans="1:7" s="4" customFormat="1" ht="15.75" x14ac:dyDescent="0.25">
      <c r="A14" s="20">
        <v>1</v>
      </c>
      <c r="B14" s="26" t="s">
        <v>21</v>
      </c>
      <c r="C14" s="22">
        <f>8.44+9.49</f>
        <v>17.93</v>
      </c>
      <c r="D14" s="32">
        <f>'[1]Консультации врачей'!$H$17+'[1]Консультации врачей'!$H$18</f>
        <v>84.240000000000009</v>
      </c>
    </row>
    <row r="15" spans="1:7" s="4" customFormat="1" ht="15.75" x14ac:dyDescent="0.25">
      <c r="A15" s="20">
        <v>2</v>
      </c>
      <c r="B15" s="26" t="s">
        <v>26</v>
      </c>
      <c r="C15" s="22">
        <f>'Педиатрическое 1'!C16</f>
        <v>10.969999999999999</v>
      </c>
      <c r="D15" s="32">
        <f>'Педиатрическое 1'!D16</f>
        <v>28.530411000000001</v>
      </c>
    </row>
    <row r="16" spans="1:7" s="4" customFormat="1" ht="15.75" x14ac:dyDescent="0.25">
      <c r="A16" s="20">
        <v>3</v>
      </c>
      <c r="B16" s="26" t="s">
        <v>6</v>
      </c>
      <c r="C16" s="22">
        <f>'Педиатрическое 1'!C17</f>
        <v>3.1637849999999998</v>
      </c>
      <c r="D16" s="32">
        <f>'Педиатрическое 1'!D17</f>
        <v>10.185</v>
      </c>
    </row>
    <row r="17" spans="1:5" s="4" customFormat="1" ht="15.75" x14ac:dyDescent="0.25">
      <c r="A17" s="20">
        <v>4</v>
      </c>
      <c r="B17" s="27" t="s">
        <v>29</v>
      </c>
      <c r="C17" s="24">
        <f>'Педиатрическое 1'!C19</f>
        <v>19.000679166666664</v>
      </c>
      <c r="D17" s="32">
        <f>'Педиатрическое 1'!D19</f>
        <v>60.91</v>
      </c>
    </row>
    <row r="18" spans="1:5" s="4" customFormat="1" ht="15.75" x14ac:dyDescent="0.25">
      <c r="A18" s="20">
        <v>5</v>
      </c>
      <c r="B18" s="26" t="s">
        <v>37</v>
      </c>
      <c r="C18" s="22">
        <f>'Педиатрическое 1'!C23</f>
        <v>96.38</v>
      </c>
      <c r="D18" s="32">
        <f>'Педиатрическое 1'!D23</f>
        <v>192.76</v>
      </c>
    </row>
    <row r="19" spans="1:5" s="4" customFormat="1" ht="15.75" x14ac:dyDescent="0.25">
      <c r="A19" s="20"/>
      <c r="B19" s="21" t="s">
        <v>31</v>
      </c>
      <c r="C19" s="25">
        <f>SUM(C14:C18)</f>
        <v>147.44446416666665</v>
      </c>
      <c r="D19" s="10">
        <f>SUM(D14:D18)</f>
        <v>376.62541099999999</v>
      </c>
    </row>
    <row r="20" spans="1:5" s="4" customFormat="1" ht="15.75" x14ac:dyDescent="0.25">
      <c r="A20" s="9"/>
      <c r="B20" s="9"/>
      <c r="C20" s="9"/>
      <c r="D20" s="9"/>
    </row>
    <row r="21" spans="1:5" s="13" customFormat="1" ht="14.25" customHeight="1" x14ac:dyDescent="0.25">
      <c r="A21" s="37"/>
      <c r="B21" s="38"/>
      <c r="C21" s="38"/>
      <c r="D21" s="38"/>
      <c r="E21" s="38"/>
    </row>
    <row r="22" spans="1:5" s="4" customFormat="1" ht="15.75" x14ac:dyDescent="0.25">
      <c r="A22" s="9"/>
      <c r="B22" s="9"/>
      <c r="C22" s="9"/>
      <c r="D22" s="9"/>
    </row>
    <row r="23" spans="1:5" s="4" customFormat="1" ht="15.75" x14ac:dyDescent="0.25">
      <c r="A23" s="9"/>
      <c r="B23" s="9" t="s">
        <v>7</v>
      </c>
      <c r="C23" s="9"/>
      <c r="D23" s="9" t="s">
        <v>27</v>
      </c>
    </row>
    <row r="24" spans="1:5" s="4" customFormat="1" ht="15.75" x14ac:dyDescent="0.25">
      <c r="A24" s="9"/>
      <c r="B24" s="9"/>
      <c r="C24" s="9"/>
      <c r="D24" s="9"/>
    </row>
    <row r="25" spans="1:5" s="4" customFormat="1" ht="15.75" x14ac:dyDescent="0.25">
      <c r="A25" s="9"/>
      <c r="B25" s="9" t="str">
        <f>'Педиатрическое 1'!B30</f>
        <v>Ведущий экономист</v>
      </c>
      <c r="C25" s="9"/>
      <c r="D25" s="9" t="s">
        <v>36</v>
      </c>
    </row>
    <row r="26" spans="1:5" s="4" customFormat="1" ht="15.75" x14ac:dyDescent="0.25">
      <c r="A26" s="9"/>
      <c r="B26" s="9"/>
      <c r="C26" s="9"/>
      <c r="D26" s="9"/>
    </row>
  </sheetData>
  <mergeCells count="4">
    <mergeCell ref="A10:D10"/>
    <mergeCell ref="A11:D11"/>
    <mergeCell ref="A12:D12"/>
    <mergeCell ref="A21:E2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view="pageBreakPreview" topLeftCell="A11" zoomScaleSheetLayoutView="100" workbookViewId="0">
      <selection activeCell="A12" sqref="A12:D12"/>
    </sheetView>
  </sheetViews>
  <sheetFormatPr defaultRowHeight="15" x14ac:dyDescent="0.25"/>
  <cols>
    <col min="1" max="1" width="9.140625" style="11"/>
    <col min="2" max="2" width="63.28515625" style="11" customWidth="1"/>
    <col min="3" max="3" width="30.140625" style="11" hidden="1" customWidth="1"/>
    <col min="4" max="4" width="34.28515625" style="11" customWidth="1"/>
    <col min="5" max="5" width="10.85546875" style="11" customWidth="1"/>
    <col min="6" max="16384" width="9.140625" style="11"/>
  </cols>
  <sheetData>
    <row r="1" spans="1:4" s="4" customFormat="1" ht="15.75" x14ac:dyDescent="0.25">
      <c r="A1" s="1"/>
      <c r="B1" s="1"/>
      <c r="D1" s="2" t="s">
        <v>0</v>
      </c>
    </row>
    <row r="2" spans="1:4" s="4" customFormat="1" ht="15.75" x14ac:dyDescent="0.25">
      <c r="A2" s="1"/>
      <c r="B2" s="1"/>
      <c r="D2" s="2" t="s">
        <v>24</v>
      </c>
    </row>
    <row r="3" spans="1:4" s="4" customFormat="1" ht="15.75" x14ac:dyDescent="0.25">
      <c r="A3" s="1"/>
      <c r="B3" s="1"/>
      <c r="D3" s="2" t="s">
        <v>25</v>
      </c>
    </row>
    <row r="4" spans="1:4" s="4" customFormat="1" ht="15.75" x14ac:dyDescent="0.25">
      <c r="A4" s="1"/>
      <c r="B4" s="1"/>
      <c r="D4" s="2" t="s">
        <v>1</v>
      </c>
    </row>
    <row r="5" spans="1:4" s="4" customFormat="1" ht="15.75" x14ac:dyDescent="0.25">
      <c r="A5" s="1"/>
      <c r="B5" s="1"/>
      <c r="D5" s="2" t="s">
        <v>2</v>
      </c>
    </row>
    <row r="6" spans="1:4" s="4" customFormat="1" ht="15.75" x14ac:dyDescent="0.25">
      <c r="A6" s="1"/>
      <c r="B6" s="1"/>
      <c r="D6" s="6" t="s">
        <v>34</v>
      </c>
    </row>
    <row r="7" spans="1:4" s="4" customFormat="1" ht="15.75" x14ac:dyDescent="0.25">
      <c r="A7" s="5"/>
      <c r="B7" s="5"/>
      <c r="D7" s="16" t="str">
        <f>'Педиатрическое 1'!D7</f>
        <v>" 28 "    февраля  2024 года</v>
      </c>
    </row>
    <row r="8" spans="1:4" s="4" customFormat="1" ht="15.75" x14ac:dyDescent="0.25">
      <c r="A8" s="5"/>
      <c r="B8" s="5"/>
      <c r="C8" s="5"/>
      <c r="D8" s="8"/>
    </row>
    <row r="9" spans="1:4" s="4" customFormat="1" ht="15.75" x14ac:dyDescent="0.25">
      <c r="A9" s="9"/>
      <c r="B9" s="9"/>
      <c r="C9" s="9"/>
      <c r="D9" s="9"/>
    </row>
    <row r="10" spans="1:4" s="4" customFormat="1" ht="15.75" x14ac:dyDescent="0.25">
      <c r="A10" s="34" t="s">
        <v>3</v>
      </c>
      <c r="B10" s="34"/>
      <c r="C10" s="34"/>
      <c r="D10" s="34"/>
    </row>
    <row r="11" spans="1:4" s="4" customFormat="1" ht="51.75" customHeight="1" x14ac:dyDescent="0.25">
      <c r="A11" s="35" t="s">
        <v>45</v>
      </c>
      <c r="B11" s="36"/>
      <c r="C11" s="36"/>
      <c r="D11" s="36"/>
    </row>
    <row r="12" spans="1:4" s="4" customFormat="1" ht="15.75" x14ac:dyDescent="0.25">
      <c r="A12" s="33" t="s">
        <v>41</v>
      </c>
      <c r="B12" s="39"/>
      <c r="C12" s="39"/>
      <c r="D12" s="39"/>
    </row>
    <row r="13" spans="1:4" s="4" customFormat="1" ht="161.25" customHeight="1" x14ac:dyDescent="0.25">
      <c r="A13" s="17" t="s">
        <v>4</v>
      </c>
      <c r="B13" s="18" t="s">
        <v>5</v>
      </c>
      <c r="C13" s="19" t="s">
        <v>32</v>
      </c>
      <c r="D13" s="19" t="s">
        <v>39</v>
      </c>
    </row>
    <row r="14" spans="1:4" s="4" customFormat="1" ht="15.75" x14ac:dyDescent="0.25">
      <c r="A14" s="20">
        <v>1</v>
      </c>
      <c r="B14" s="26" t="s">
        <v>21</v>
      </c>
      <c r="C14" s="22">
        <f>'Педиатрическое 2'!C14</f>
        <v>17.93</v>
      </c>
      <c r="D14" s="23">
        <f>'Педиатрическое 2'!D14</f>
        <v>84.240000000000009</v>
      </c>
    </row>
    <row r="15" spans="1:4" s="4" customFormat="1" ht="15.75" x14ac:dyDescent="0.25">
      <c r="A15" s="20">
        <v>2</v>
      </c>
      <c r="B15" s="26" t="s">
        <v>26</v>
      </c>
      <c r="C15" s="22">
        <f>'Педиатрическое 1'!C16</f>
        <v>10.969999999999999</v>
      </c>
      <c r="D15" s="23">
        <f>'Педиатрическое 2'!D15</f>
        <v>28.530411000000001</v>
      </c>
    </row>
    <row r="16" spans="1:4" s="4" customFormat="1" ht="15.75" x14ac:dyDescent="0.25">
      <c r="A16" s="20">
        <v>3</v>
      </c>
      <c r="B16" s="26" t="s">
        <v>6</v>
      </c>
      <c r="C16" s="22">
        <f>'Педиатрическое 1'!C17</f>
        <v>3.1637849999999998</v>
      </c>
      <c r="D16" s="32">
        <f>'Педиатрическое 2'!D16</f>
        <v>10.185</v>
      </c>
    </row>
    <row r="17" spans="1:4" s="4" customFormat="1" ht="15.75" x14ac:dyDescent="0.25">
      <c r="A17" s="20" t="s">
        <v>14</v>
      </c>
      <c r="B17" s="26" t="s">
        <v>22</v>
      </c>
      <c r="C17" s="22">
        <f>'[9]Рентген общий'!$F$18</f>
        <v>4.0994999999999999</v>
      </c>
      <c r="D17" s="32">
        <f>[10]Прейскурант!$H$21</f>
        <v>25.547000000000001</v>
      </c>
    </row>
    <row r="18" spans="1:4" s="4" customFormat="1" ht="15.75" x14ac:dyDescent="0.25">
      <c r="A18" s="20" t="s">
        <v>10</v>
      </c>
      <c r="B18" s="29" t="s">
        <v>17</v>
      </c>
      <c r="C18" s="30">
        <f>'[11]Неврологическое отделение '!$C$17</f>
        <v>10.6492</v>
      </c>
      <c r="D18" s="32">
        <f>[2]Лаборатория!$G$55</f>
        <v>34.06</v>
      </c>
    </row>
    <row r="19" spans="1:4" s="4" customFormat="1" ht="15.75" x14ac:dyDescent="0.25">
      <c r="A19" s="20" t="s">
        <v>13</v>
      </c>
      <c r="B19" s="26" t="s">
        <v>37</v>
      </c>
      <c r="C19" s="22">
        <f>'Педиатрическое 2'!C18</f>
        <v>96.38</v>
      </c>
      <c r="D19" s="32">
        <f>'Педиатрическое 2'!D18</f>
        <v>192.76</v>
      </c>
    </row>
    <row r="20" spans="1:4" s="4" customFormat="1" ht="15.75" x14ac:dyDescent="0.25">
      <c r="A20" s="20"/>
      <c r="B20" s="21" t="s">
        <v>31</v>
      </c>
      <c r="C20" s="25">
        <f>SUM(C14:C19)</f>
        <v>143.19248499999998</v>
      </c>
      <c r="D20" s="10">
        <f>SUM(D14:D19)</f>
        <v>375.32241099999999</v>
      </c>
    </row>
    <row r="21" spans="1:4" s="4" customFormat="1" ht="15.75" x14ac:dyDescent="0.25">
      <c r="A21" s="12"/>
      <c r="B21" s="12"/>
      <c r="C21" s="12"/>
      <c r="D21" s="12"/>
    </row>
    <row r="22" spans="1:4" s="4" customFormat="1" ht="15.75" x14ac:dyDescent="0.25">
      <c r="A22" s="12"/>
      <c r="B22" s="12"/>
      <c r="C22" s="12"/>
      <c r="D22" s="12"/>
    </row>
    <row r="23" spans="1:4" s="4" customFormat="1" ht="15.75" x14ac:dyDescent="0.25">
      <c r="A23" s="12"/>
      <c r="B23" s="12"/>
      <c r="C23" s="12"/>
      <c r="D23" s="12"/>
    </row>
    <row r="24" spans="1:4" s="4" customFormat="1" ht="15.75" x14ac:dyDescent="0.25">
      <c r="A24" s="12"/>
      <c r="B24" s="12" t="s">
        <v>7</v>
      </c>
      <c r="C24" s="12"/>
      <c r="D24" s="9" t="str">
        <f>'Педиатрическое 2'!D23</f>
        <v>И.Л.Кандрацкая</v>
      </c>
    </row>
    <row r="25" spans="1:4" s="4" customFormat="1" ht="15.75" x14ac:dyDescent="0.25">
      <c r="A25" s="12"/>
      <c r="B25" s="12"/>
      <c r="C25" s="12"/>
      <c r="D25" s="12"/>
    </row>
    <row r="26" spans="1:4" s="4" customFormat="1" ht="15.75" x14ac:dyDescent="0.25">
      <c r="A26" s="12"/>
      <c r="B26" s="9" t="str">
        <f>'Педиатрическое 2'!B25</f>
        <v>Ведущий экономист</v>
      </c>
      <c r="C26" s="12"/>
      <c r="D26" s="9" t="s">
        <v>36</v>
      </c>
    </row>
    <row r="27" spans="1:4" s="4" customFormat="1" ht="15.75" x14ac:dyDescent="0.25">
      <c r="A27" s="9"/>
      <c r="B27" s="9"/>
      <c r="C27" s="9"/>
      <c r="D27" s="9"/>
    </row>
  </sheetData>
  <mergeCells count="3">
    <mergeCell ref="A12:D12"/>
    <mergeCell ref="A10:D10"/>
    <mergeCell ref="A11:D11"/>
  </mergeCells>
  <pageMargins left="0.70866141732283472" right="0.43" top="0.74803149606299213" bottom="0.74803149606299213" header="0.31496062992125984" footer="0.31496062992125984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view="pageBreakPreview" topLeftCell="A10" zoomScaleSheetLayoutView="100" workbookViewId="0">
      <selection activeCell="G14" sqref="G14"/>
    </sheetView>
  </sheetViews>
  <sheetFormatPr defaultRowHeight="15" x14ac:dyDescent="0.25"/>
  <cols>
    <col min="1" max="1" width="9.140625" style="11"/>
    <col min="2" max="2" width="60.85546875" style="11" customWidth="1"/>
    <col min="3" max="3" width="30" style="11" hidden="1" customWidth="1"/>
    <col min="4" max="4" width="40.42578125" style="11" customWidth="1"/>
    <col min="5" max="16384" width="9.140625" style="11"/>
  </cols>
  <sheetData>
    <row r="1" spans="1:5" s="4" customFormat="1" ht="15.75" x14ac:dyDescent="0.25"/>
    <row r="2" spans="1:5" s="4" customFormat="1" ht="15.75" x14ac:dyDescent="0.25">
      <c r="A2" s="1"/>
      <c r="B2" s="1"/>
      <c r="D2" s="2" t="s">
        <v>0</v>
      </c>
    </row>
    <row r="3" spans="1:5" s="4" customFormat="1" ht="15.75" x14ac:dyDescent="0.25">
      <c r="A3" s="1"/>
      <c r="B3" s="1"/>
      <c r="D3" s="2" t="s">
        <v>24</v>
      </c>
    </row>
    <row r="4" spans="1:5" s="4" customFormat="1" ht="15.75" x14ac:dyDescent="0.25">
      <c r="A4" s="1"/>
      <c r="B4" s="1"/>
      <c r="D4" s="2" t="s">
        <v>25</v>
      </c>
    </row>
    <row r="5" spans="1:5" s="4" customFormat="1" ht="15.75" x14ac:dyDescent="0.25">
      <c r="A5" s="1"/>
      <c r="B5" s="1"/>
      <c r="D5" s="2" t="s">
        <v>1</v>
      </c>
    </row>
    <row r="6" spans="1:5" s="4" customFormat="1" ht="15.75" x14ac:dyDescent="0.25">
      <c r="A6" s="1"/>
      <c r="B6" s="1"/>
      <c r="D6" s="2" t="s">
        <v>2</v>
      </c>
    </row>
    <row r="7" spans="1:5" s="4" customFormat="1" ht="15.75" x14ac:dyDescent="0.25">
      <c r="A7" s="1"/>
      <c r="B7" s="1"/>
      <c r="D7" s="6" t="s">
        <v>34</v>
      </c>
    </row>
    <row r="8" spans="1:5" s="4" customFormat="1" ht="15.75" x14ac:dyDescent="0.25">
      <c r="A8" s="5"/>
      <c r="B8" s="5"/>
      <c r="D8" s="15" t="str">
        <f>'Педиатрическое 1'!D7</f>
        <v>" 28 "    февраля  2024 года</v>
      </c>
      <c r="E8" s="14"/>
    </row>
    <row r="9" spans="1:5" s="4" customFormat="1" ht="15.75" x14ac:dyDescent="0.25">
      <c r="A9" s="5"/>
      <c r="B9" s="5"/>
      <c r="C9" s="5"/>
      <c r="D9" s="7"/>
    </row>
    <row r="10" spans="1:5" s="4" customFormat="1" ht="15.75" x14ac:dyDescent="0.25">
      <c r="A10" s="9"/>
      <c r="B10" s="9"/>
      <c r="C10" s="9"/>
      <c r="D10" s="9"/>
    </row>
    <row r="11" spans="1:5" s="4" customFormat="1" ht="15.75" x14ac:dyDescent="0.25">
      <c r="A11" s="34" t="s">
        <v>3</v>
      </c>
      <c r="B11" s="34"/>
      <c r="C11" s="34"/>
      <c r="D11" s="34"/>
    </row>
    <row r="12" spans="1:5" s="4" customFormat="1" ht="56.25" customHeight="1" x14ac:dyDescent="0.25">
      <c r="A12" s="35" t="s">
        <v>46</v>
      </c>
      <c r="B12" s="36"/>
      <c r="C12" s="36"/>
      <c r="D12" s="36"/>
    </row>
    <row r="13" spans="1:5" s="4" customFormat="1" ht="15.75" x14ac:dyDescent="0.25">
      <c r="A13" s="33" t="s">
        <v>41</v>
      </c>
      <c r="B13" s="39"/>
      <c r="C13" s="39"/>
      <c r="D13" s="39"/>
    </row>
    <row r="14" spans="1:5" s="4" customFormat="1" ht="102" customHeight="1" x14ac:dyDescent="0.25">
      <c r="A14" s="17" t="s">
        <v>4</v>
      </c>
      <c r="B14" s="18" t="s">
        <v>5</v>
      </c>
      <c r="C14" s="19" t="s">
        <v>32</v>
      </c>
      <c r="D14" s="19" t="s">
        <v>40</v>
      </c>
    </row>
    <row r="15" spans="1:5" s="4" customFormat="1" ht="15.75" x14ac:dyDescent="0.25">
      <c r="A15" s="20">
        <v>1</v>
      </c>
      <c r="B15" s="26" t="s">
        <v>8</v>
      </c>
      <c r="C15" s="22">
        <v>8.44</v>
      </c>
      <c r="D15" s="23">
        <f>'Педиатрическое 1'!D15</f>
        <v>41.4</v>
      </c>
    </row>
    <row r="16" spans="1:5" s="4" customFormat="1" ht="15.75" x14ac:dyDescent="0.25">
      <c r="A16" s="20">
        <v>2</v>
      </c>
      <c r="B16" s="26" t="s">
        <v>26</v>
      </c>
      <c r="C16" s="22">
        <f>'Педиатрическое 1'!C16</f>
        <v>10.969999999999999</v>
      </c>
      <c r="D16" s="23">
        <f>'Педиатрическое 1'!D16</f>
        <v>28.530411000000001</v>
      </c>
    </row>
    <row r="17" spans="1:4" s="4" customFormat="1" ht="15.75" x14ac:dyDescent="0.25">
      <c r="A17" s="20">
        <v>3</v>
      </c>
      <c r="B17" s="26" t="s">
        <v>6</v>
      </c>
      <c r="C17" s="22">
        <f>'Педиатрическое 1'!C17</f>
        <v>3.1637849999999998</v>
      </c>
      <c r="D17" s="23">
        <f>'Педиатрическое 1'!D17</f>
        <v>10.185</v>
      </c>
    </row>
    <row r="18" spans="1:4" s="4" customFormat="1" ht="15.75" x14ac:dyDescent="0.25">
      <c r="A18" s="20" t="s">
        <v>14</v>
      </c>
      <c r="B18" s="26" t="s">
        <v>28</v>
      </c>
      <c r="C18" s="28">
        <f>'Педиатрическое 1'!C18</f>
        <v>6.4529000000000005</v>
      </c>
      <c r="D18" s="23">
        <f>'Педиатрическое 1'!D18</f>
        <v>21</v>
      </c>
    </row>
    <row r="19" spans="1:4" s="4" customFormat="1" ht="15.75" x14ac:dyDescent="0.25">
      <c r="A19" s="20" t="s">
        <v>10</v>
      </c>
      <c r="B19" s="26" t="s">
        <v>30</v>
      </c>
      <c r="C19" s="22">
        <f>'[12]Кал на яйцеглист'!$E$20</f>
        <v>2.71</v>
      </c>
      <c r="D19" s="23">
        <f>[2]Лаборатория!$G$45</f>
        <v>5.96</v>
      </c>
    </row>
    <row r="20" spans="1:4" s="4" customFormat="1" ht="15.75" x14ac:dyDescent="0.25">
      <c r="A20" s="20" t="s">
        <v>13</v>
      </c>
      <c r="B20" s="26" t="s">
        <v>15</v>
      </c>
      <c r="C20" s="22">
        <f>'[9]УЗИ цветное '!$F$105</f>
        <v>12.512</v>
      </c>
      <c r="D20" s="23">
        <f>'[13]УЗИ исследования'!$F$108</f>
        <v>73.930000000000007</v>
      </c>
    </row>
    <row r="21" spans="1:4" s="4" customFormat="1" ht="15" customHeight="1" x14ac:dyDescent="0.25">
      <c r="A21" s="20" t="s">
        <v>9</v>
      </c>
      <c r="B21" s="27" t="s">
        <v>29</v>
      </c>
      <c r="C21" s="24">
        <f>'Педиатрическое 1'!C19</f>
        <v>19.000679166666664</v>
      </c>
      <c r="D21" s="23">
        <f>'Педиатрическое 1'!D19</f>
        <v>60.91</v>
      </c>
    </row>
    <row r="22" spans="1:4" s="4" customFormat="1" ht="15.75" x14ac:dyDescent="0.25">
      <c r="A22" s="20" t="s">
        <v>12</v>
      </c>
      <c r="B22" s="26" t="s">
        <v>23</v>
      </c>
      <c r="C22" s="23">
        <f>[14]ФГДС!$F$15</f>
        <v>24.586900000000004</v>
      </c>
      <c r="D22" s="23">
        <f>[15]Прейскурант!$G$26</f>
        <v>105.28399</v>
      </c>
    </row>
    <row r="23" spans="1:4" s="4" customFormat="1" ht="15.75" x14ac:dyDescent="0.25">
      <c r="A23" s="20" t="s">
        <v>11</v>
      </c>
      <c r="B23" s="29" t="s">
        <v>17</v>
      </c>
      <c r="C23" s="30">
        <f>'Педиатрическое 3 '!C18</f>
        <v>10.6492</v>
      </c>
      <c r="D23" s="23">
        <f>'Педиатрическое 3 '!D18</f>
        <v>34.06</v>
      </c>
    </row>
    <row r="24" spans="1:4" s="4" customFormat="1" ht="15.75" x14ac:dyDescent="0.25">
      <c r="A24" s="20" t="s">
        <v>16</v>
      </c>
      <c r="B24" s="26" t="s">
        <v>37</v>
      </c>
      <c r="C24" s="22">
        <f>'Педиатрическое 3 '!C19</f>
        <v>96.38</v>
      </c>
      <c r="D24" s="23">
        <f>'Педиатрическое 3 '!D19</f>
        <v>192.76</v>
      </c>
    </row>
    <row r="25" spans="1:4" s="4" customFormat="1" ht="15.75" x14ac:dyDescent="0.25">
      <c r="A25" s="20"/>
      <c r="B25" s="21" t="s">
        <v>31</v>
      </c>
      <c r="C25" s="25">
        <f>SUM(C15:C24)</f>
        <v>194.86546416666667</v>
      </c>
      <c r="D25" s="10">
        <f>SUM(D15:D24)</f>
        <v>574.01940100000002</v>
      </c>
    </row>
    <row r="26" spans="1:4" s="4" customFormat="1" ht="15.75" x14ac:dyDescent="0.25">
      <c r="A26" s="12"/>
      <c r="B26" s="12"/>
      <c r="C26" s="12"/>
      <c r="D26" s="12"/>
    </row>
    <row r="27" spans="1:4" s="4" customFormat="1" ht="15.75" x14ac:dyDescent="0.25">
      <c r="A27" s="12"/>
      <c r="B27" s="12"/>
      <c r="C27" s="12"/>
      <c r="D27" s="12"/>
    </row>
    <row r="28" spans="1:4" s="4" customFormat="1" ht="15.75" x14ac:dyDescent="0.25">
      <c r="A28" s="12"/>
      <c r="B28" s="12" t="s">
        <v>7</v>
      </c>
      <c r="C28" s="12"/>
      <c r="D28" s="9" t="str">
        <f>'Педиатрическое 2'!D23</f>
        <v>И.Л.Кандрацкая</v>
      </c>
    </row>
    <row r="29" spans="1:4" s="4" customFormat="1" ht="15.75" x14ac:dyDescent="0.25">
      <c r="A29" s="12"/>
      <c r="B29" s="12"/>
      <c r="C29" s="12"/>
      <c r="D29" s="12"/>
    </row>
    <row r="30" spans="1:4" s="4" customFormat="1" ht="15.75" x14ac:dyDescent="0.25">
      <c r="A30" s="12"/>
      <c r="B30" s="9" t="str">
        <f>'Педиатрическое 2'!B25</f>
        <v>Ведущий экономист</v>
      </c>
      <c r="C30" s="12"/>
      <c r="D30" s="12" t="s">
        <v>36</v>
      </c>
    </row>
    <row r="31" spans="1:4" s="4" customFormat="1" ht="15.75" x14ac:dyDescent="0.25">
      <c r="A31" s="9"/>
      <c r="B31" s="9"/>
      <c r="C31" s="9"/>
      <c r="D31" s="9"/>
    </row>
  </sheetData>
  <mergeCells count="3">
    <mergeCell ref="A11:D11"/>
    <mergeCell ref="A12:D12"/>
    <mergeCell ref="A13:D13"/>
  </mergeCells>
  <pageMargins left="0.70866141732283472" right="0.3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Педиатрическое 1</vt:lpstr>
      <vt:lpstr>Педиатрическое 2</vt:lpstr>
      <vt:lpstr>Педиатрическое 3 </vt:lpstr>
      <vt:lpstr>Педиатрическое 4</vt:lpstr>
      <vt:lpstr>'Педиатрическое 1'!Область_печати</vt:lpstr>
      <vt:lpstr>'Педиатрическое 2'!Область_печати</vt:lpstr>
      <vt:lpstr>'Педиатрическое 4'!Область_печати</vt:lpstr>
    </vt:vector>
  </TitlesOfParts>
  <Company>Speed_XP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Speed_XP</dc:creator>
  <cp:lastModifiedBy>DELL</cp:lastModifiedBy>
  <cp:lastPrinted>2024-03-04T13:06:10Z</cp:lastPrinted>
  <dcterms:created xsi:type="dcterms:W3CDTF">2015-10-30T13:14:56Z</dcterms:created>
  <dcterms:modified xsi:type="dcterms:W3CDTF">2024-03-04T13:07:41Z</dcterms:modified>
</cp:coreProperties>
</file>